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n Laget\Desktop\Elemental_composition\data\"/>
    </mc:Choice>
  </mc:AlternateContent>
  <xr:revisionPtr revIDLastSave="0" documentId="13_ncr:1_{A90CC1F6-D320-4BD6-97B7-D46370D73971}" xr6:coauthVersionLast="36" xr6:coauthVersionMax="36" xr10:uidLastSave="{00000000-0000-0000-0000-000000000000}"/>
  <bookViews>
    <workbookView xWindow="0" yWindow="0" windowWidth="23040" windowHeight="9060" xr2:uid="{94F4C9DB-85BC-40EF-A5FE-8891ACF2BC9F}"/>
  </bookViews>
  <sheets>
    <sheet name="Feuil1" sheetId="1" r:id="rId1"/>
  </sheets>
  <definedNames>
    <definedName name="_xlnm._FilterDatabase" localSheetId="0" hidden="1">Feuil1!$A$1:$AC$287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7" i="1" l="1"/>
  <c r="Z187" i="1"/>
  <c r="R154" i="1" l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15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6" i="1"/>
  <c r="V247" i="1"/>
  <c r="V248" i="1"/>
  <c r="V249" i="1"/>
  <c r="V250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163" i="1"/>
  <c r="Z281" i="1" l="1"/>
  <c r="Z273" i="1"/>
  <c r="Z265" i="1"/>
  <c r="Z243" i="1"/>
  <c r="Z227" i="1"/>
  <c r="Z185" i="1"/>
  <c r="Z235" i="1"/>
  <c r="Z201" i="1"/>
  <c r="Z193" i="1"/>
  <c r="Z165" i="1"/>
  <c r="Z180" i="1"/>
  <c r="Z172" i="1"/>
  <c r="Z179" i="1"/>
  <c r="Z171" i="1"/>
  <c r="Z191" i="1"/>
  <c r="Z287" i="1"/>
  <c r="Z279" i="1"/>
  <c r="Z199" i="1"/>
  <c r="Z256" i="1"/>
  <c r="Z192" i="1"/>
  <c r="Z164" i="1"/>
  <c r="Z272" i="1"/>
  <c r="Z200" i="1"/>
  <c r="Z280" i="1"/>
  <c r="Z184" i="1"/>
  <c r="Z181" i="1"/>
  <c r="Z173" i="1"/>
  <c r="Z282" i="1"/>
  <c r="Z274" i="1"/>
  <c r="Z266" i="1"/>
  <c r="Z258" i="1"/>
  <c r="Z250" i="1"/>
  <c r="Z242" i="1"/>
  <c r="Z234" i="1"/>
  <c r="Z226" i="1"/>
  <c r="Z264" i="1"/>
  <c r="Z241" i="1"/>
  <c r="Z233" i="1"/>
  <c r="Z225" i="1"/>
  <c r="Z257" i="1"/>
  <c r="Z249" i="1"/>
  <c r="Z177" i="1"/>
  <c r="Z169" i="1"/>
  <c r="Z248" i="1"/>
  <c r="Z240" i="1"/>
  <c r="Z232" i="1"/>
  <c r="Z224" i="1"/>
  <c r="Z176" i="1"/>
  <c r="Z168" i="1"/>
  <c r="Z202" i="1"/>
  <c r="Z194" i="1"/>
  <c r="Z186" i="1"/>
  <c r="Z178" i="1"/>
  <c r="Z170" i="1"/>
  <c r="Z271" i="1"/>
  <c r="Z263" i="1"/>
  <c r="Z255" i="1"/>
  <c r="Z247" i="1"/>
  <c r="Z239" i="1"/>
  <c r="Z231" i="1"/>
  <c r="Z183" i="1"/>
  <c r="Z175" i="1"/>
  <c r="Z167" i="1"/>
  <c r="Z278" i="1"/>
  <c r="Z270" i="1"/>
  <c r="Z262" i="1"/>
  <c r="Z254" i="1"/>
  <c r="Z246" i="1"/>
  <c r="Z238" i="1"/>
  <c r="Z230" i="1"/>
  <c r="Z198" i="1"/>
  <c r="Z190" i="1"/>
  <c r="Z182" i="1"/>
  <c r="Z174" i="1"/>
  <c r="Z166" i="1"/>
  <c r="Z286" i="1"/>
  <c r="Z285" i="1"/>
  <c r="Z277" i="1"/>
  <c r="Z269" i="1"/>
  <c r="Z261" i="1"/>
  <c r="Z237" i="1"/>
  <c r="Z229" i="1"/>
  <c r="Z205" i="1"/>
  <c r="Z197" i="1"/>
  <c r="Z189" i="1"/>
  <c r="Z284" i="1"/>
  <c r="Z276" i="1"/>
  <c r="Z268" i="1"/>
  <c r="Z260" i="1"/>
  <c r="Z236" i="1"/>
  <c r="Z228" i="1"/>
  <c r="Z204" i="1"/>
  <c r="Z196" i="1"/>
  <c r="Z188" i="1"/>
  <c r="Z283" i="1"/>
  <c r="Z275" i="1"/>
  <c r="Z267" i="1"/>
  <c r="Z259" i="1"/>
  <c r="Z203" i="1"/>
  <c r="Z195" i="1"/>
  <c r="Z163" i="1"/>
  <c r="L273" i="1"/>
  <c r="L274" i="1"/>
  <c r="L275" i="1"/>
  <c r="L277" i="1"/>
  <c r="L286" i="1"/>
  <c r="L287" i="1"/>
</calcChain>
</file>

<file path=xl/sharedStrings.xml><?xml version="1.0" encoding="utf-8"?>
<sst xmlns="http://schemas.openxmlformats.org/spreadsheetml/2006/main" count="2898" uniqueCount="379">
  <si>
    <t>location</t>
  </si>
  <si>
    <t>latitude</t>
  </si>
  <si>
    <t>longitude</t>
  </si>
  <si>
    <t>id</t>
  </si>
  <si>
    <t>group</t>
  </si>
  <si>
    <t>order</t>
  </si>
  <si>
    <t>family</t>
  </si>
  <si>
    <t>type</t>
  </si>
  <si>
    <t>detailed_type</t>
  </si>
  <si>
    <t>mode</t>
  </si>
  <si>
    <t>n_cells</t>
  </si>
  <si>
    <t>colony_volume_mm3</t>
  </si>
  <si>
    <t>cell_vol_mean</t>
  </si>
  <si>
    <t>cell_vol_sd</t>
  </si>
  <si>
    <t>esd_mean</t>
  </si>
  <si>
    <t>esd_sd</t>
  </si>
  <si>
    <t>total_C_ug</t>
  </si>
  <si>
    <t>ngC_per_cell</t>
  </si>
  <si>
    <t>pgC_per_um3</t>
  </si>
  <si>
    <t>total_N_ug</t>
  </si>
  <si>
    <t>ngN_per_cell</t>
  </si>
  <si>
    <t>pgN_per_um3</t>
  </si>
  <si>
    <t>c_n_ratio</t>
  </si>
  <si>
    <t>reference</t>
  </si>
  <si>
    <t>to_remove</t>
  </si>
  <si>
    <t>date</t>
  </si>
  <si>
    <t>33.8064</t>
  </si>
  <si>
    <t>-120.4189</t>
  </si>
  <si>
    <t>36.2005</t>
  </si>
  <si>
    <t>-123.036</t>
  </si>
  <si>
    <t>36.5122</t>
  </si>
  <si>
    <t>-122.273</t>
  </si>
  <si>
    <t>36.5196</t>
  </si>
  <si>
    <t>-122.2968</t>
  </si>
  <si>
    <t>35.7467</t>
  </si>
  <si>
    <t>-121.6759</t>
  </si>
  <si>
    <t>36.1346</t>
  </si>
  <si>
    <t>-122.102</t>
  </si>
  <si>
    <t>36.1927</t>
  </si>
  <si>
    <t>-122.4567</t>
  </si>
  <si>
    <t>36.0881</t>
  </si>
  <si>
    <t>-122.3225</t>
  </si>
  <si>
    <t>36.3576</t>
  </si>
  <si>
    <t>-122.8607</t>
  </si>
  <si>
    <t>36.4218</t>
  </si>
  <si>
    <t>123.0222</t>
  </si>
  <si>
    <t>34.7136</t>
  </si>
  <si>
    <t>-130.5414</t>
  </si>
  <si>
    <t>34.6385</t>
  </si>
  <si>
    <t>-130.5178</t>
  </si>
  <si>
    <t>34.5435</t>
  </si>
  <si>
    <t>-130.4830</t>
  </si>
  <si>
    <t>34.5029</t>
  </si>
  <si>
    <t>-130.4235</t>
  </si>
  <si>
    <t>35.0296</t>
  </si>
  <si>
    <t>-126.6382</t>
  </si>
  <si>
    <t>35.2885</t>
  </si>
  <si>
    <t>-121.3928</t>
  </si>
  <si>
    <t>P2107_POC1</t>
  </si>
  <si>
    <t>Phaeodaria</t>
  </si>
  <si>
    <t>Phaeogromida</t>
  </si>
  <si>
    <t>Challengeridae</t>
  </si>
  <si>
    <t>P2107_POC2</t>
  </si>
  <si>
    <t>P2107_POC3</t>
  </si>
  <si>
    <t>P2107_POC4</t>
  </si>
  <si>
    <t>Phaeocalpida</t>
  </si>
  <si>
    <t>Castanellidae</t>
  </si>
  <si>
    <t>P2107_POC5</t>
  </si>
  <si>
    <t>Phaeosphaerida</t>
  </si>
  <si>
    <t>Aulosphaeridae</t>
  </si>
  <si>
    <t>P2107_POC6</t>
  </si>
  <si>
    <t>P2107_POC7</t>
  </si>
  <si>
    <t>Aulacanthida</t>
  </si>
  <si>
    <t>Aulacanthidae</t>
  </si>
  <si>
    <t>P2107_POC9</t>
  </si>
  <si>
    <t>Tuscaroridae</t>
  </si>
  <si>
    <t>P2107_POC10</t>
  </si>
  <si>
    <t>P2107_POC11</t>
  </si>
  <si>
    <t>P2107_POC12</t>
  </si>
  <si>
    <t>P2107_POC13</t>
  </si>
  <si>
    <t>P2107_POC14</t>
  </si>
  <si>
    <t>P2107_POC15</t>
  </si>
  <si>
    <t>P2107_POC16</t>
  </si>
  <si>
    <t>P2107_POC17</t>
  </si>
  <si>
    <t>P2107_POC18</t>
  </si>
  <si>
    <t>P2107_POC19</t>
  </si>
  <si>
    <t>P2107_POC20</t>
  </si>
  <si>
    <t>P2107_POC21</t>
  </si>
  <si>
    <t>P2107_POC22</t>
  </si>
  <si>
    <t>P2107_POC23</t>
  </si>
  <si>
    <t>P2107_POC24</t>
  </si>
  <si>
    <t>P2107_POC25</t>
  </si>
  <si>
    <t>P2107_POC26</t>
  </si>
  <si>
    <t>P2107_POC27</t>
  </si>
  <si>
    <t>P2107_POC28</t>
  </si>
  <si>
    <t>P2107_POC29</t>
  </si>
  <si>
    <t>P2107_POC30</t>
  </si>
  <si>
    <t>P2107_POC31</t>
  </si>
  <si>
    <t>P2107_POC32</t>
  </si>
  <si>
    <t>P2107_POC33</t>
  </si>
  <si>
    <t>P2107_POC34</t>
  </si>
  <si>
    <t>P2107_POC35</t>
  </si>
  <si>
    <t>Medusettidae</t>
  </si>
  <si>
    <t>P2107_POC36</t>
  </si>
  <si>
    <t>Phaeodendrida</t>
  </si>
  <si>
    <t>Coelodendridae</t>
  </si>
  <si>
    <t>P2107_POC37</t>
  </si>
  <si>
    <t>P2107_POC38</t>
  </si>
  <si>
    <t>P2107_POC39</t>
  </si>
  <si>
    <t>P2107_POC40</t>
  </si>
  <si>
    <t>P2107_POC41</t>
  </si>
  <si>
    <t>P2107_POC42</t>
  </si>
  <si>
    <t>P2107_POC43</t>
  </si>
  <si>
    <t>P2107_POC44</t>
  </si>
  <si>
    <t>P2107_POC45</t>
  </si>
  <si>
    <t>P2107_POC46</t>
  </si>
  <si>
    <t>P2107_POC47</t>
  </si>
  <si>
    <t>P2107_POC48</t>
  </si>
  <si>
    <t>Radiolaria</t>
  </si>
  <si>
    <t>Spumellaria</t>
  </si>
  <si>
    <t>P2107_POC49</t>
  </si>
  <si>
    <t>P2107_POC50</t>
  </si>
  <si>
    <t>Orodaria</t>
  </si>
  <si>
    <t>Oroscenidae</t>
  </si>
  <si>
    <t>Oroscena</t>
  </si>
  <si>
    <t>P2107_POC51</t>
  </si>
  <si>
    <t>P2107_POC52</t>
  </si>
  <si>
    <t>P2107_POC53</t>
  </si>
  <si>
    <t>P2107_POC54</t>
  </si>
  <si>
    <t>P2107_POC55</t>
  </si>
  <si>
    <t>P2107_POC56</t>
  </si>
  <si>
    <t>P2107_POC57</t>
  </si>
  <si>
    <t>P2107_POC58</t>
  </si>
  <si>
    <t>P2107_POC59</t>
  </si>
  <si>
    <t>P2107_POC60</t>
  </si>
  <si>
    <t>P2107_POC61</t>
  </si>
  <si>
    <t>P2107_POC62</t>
  </si>
  <si>
    <t>P2107_POC63</t>
  </si>
  <si>
    <t>P2107_POC64</t>
  </si>
  <si>
    <t>P2107_POC65</t>
  </si>
  <si>
    <t>P2107_POC66</t>
  </si>
  <si>
    <t>P2107_POC67</t>
  </si>
  <si>
    <t>P2107_POC68</t>
  </si>
  <si>
    <t>P2107_POC69</t>
  </si>
  <si>
    <t>P2107_POC70</t>
  </si>
  <si>
    <t>P2107_POC71</t>
  </si>
  <si>
    <t>P2107_POC72</t>
  </si>
  <si>
    <t>P2107_POC73</t>
  </si>
  <si>
    <t>P2107_POC74</t>
  </si>
  <si>
    <t>P2107_POC75</t>
  </si>
  <si>
    <t>P2107_POC76</t>
  </si>
  <si>
    <t>P2107_POC77</t>
  </si>
  <si>
    <t>P2107_POC78</t>
  </si>
  <si>
    <t>P2107_POC79</t>
  </si>
  <si>
    <t>Nassellaria</t>
  </si>
  <si>
    <t>P2107_POC80</t>
  </si>
  <si>
    <t>Thalassothamnidae</t>
  </si>
  <si>
    <t>Cytocladus</t>
  </si>
  <si>
    <t>P2107_POC81</t>
  </si>
  <si>
    <t>P2107_POC82</t>
  </si>
  <si>
    <t>P2107_POC83</t>
  </si>
  <si>
    <t>P2107_POC84</t>
  </si>
  <si>
    <t>P2107_POC85</t>
  </si>
  <si>
    <t>P2107_POC86</t>
  </si>
  <si>
    <t>P2107_POC87</t>
  </si>
  <si>
    <t>P2107_POC88</t>
  </si>
  <si>
    <t>P2107_POC89</t>
  </si>
  <si>
    <t>Collodaria</t>
  </si>
  <si>
    <t>P2107_POC91</t>
  </si>
  <si>
    <t>P2107_POC92</t>
  </si>
  <si>
    <t>P2107_POC93</t>
  </si>
  <si>
    <t>P2107_POC94</t>
  </si>
  <si>
    <t>P2107_POC95</t>
  </si>
  <si>
    <t>P2107_POC96</t>
  </si>
  <si>
    <t>P2107_POC97</t>
  </si>
  <si>
    <t>P2107_POC98</t>
  </si>
  <si>
    <t>P2107_POC99</t>
  </si>
  <si>
    <t>P2107_POC100</t>
  </si>
  <si>
    <t>P2107_POC101</t>
  </si>
  <si>
    <t>P2107_POC102</t>
  </si>
  <si>
    <t>P2107_POC103</t>
  </si>
  <si>
    <t>P2107_POC104</t>
  </si>
  <si>
    <t>P2107_POC105</t>
  </si>
  <si>
    <t>P2107_POC106</t>
  </si>
  <si>
    <t>P2107_POC107</t>
  </si>
  <si>
    <t>P2107_POC108</t>
  </si>
  <si>
    <t>P2107_POC109</t>
  </si>
  <si>
    <t>P2107_POC110</t>
  </si>
  <si>
    <t>P2107_POC111</t>
  </si>
  <si>
    <t>P2107_POC112</t>
  </si>
  <si>
    <t>P2107_POC113</t>
  </si>
  <si>
    <t>P2107_POC114</t>
  </si>
  <si>
    <t>P2107_POC115</t>
  </si>
  <si>
    <t>P2107_POC116</t>
  </si>
  <si>
    <t>P2107_POC117</t>
  </si>
  <si>
    <t>P2107_POC118</t>
  </si>
  <si>
    <t>P2107_POC119</t>
  </si>
  <si>
    <t>P2107_POC120</t>
  </si>
  <si>
    <t>P2107_POC121</t>
  </si>
  <si>
    <t>P2107_POC122</t>
  </si>
  <si>
    <t>P2107_POC124</t>
  </si>
  <si>
    <t>Collosphaera</t>
  </si>
  <si>
    <t>P2107_POC125</t>
  </si>
  <si>
    <t>P2107_POC126</t>
  </si>
  <si>
    <t>P2107_POC127</t>
  </si>
  <si>
    <t>P2107_POC128</t>
  </si>
  <si>
    <t>P2107_POC130</t>
  </si>
  <si>
    <t>P2107_POC131</t>
  </si>
  <si>
    <t>P2107_POC132</t>
  </si>
  <si>
    <t>P2107_POC133</t>
  </si>
  <si>
    <t>P2107_POC134</t>
  </si>
  <si>
    <t>P2107_POC135</t>
  </si>
  <si>
    <t>P2107_POC136</t>
  </si>
  <si>
    <t>P2107_POC137</t>
  </si>
  <si>
    <t>P2107_POC138</t>
  </si>
  <si>
    <t>P2107_POC139</t>
  </si>
  <si>
    <t>P2107_POC140</t>
  </si>
  <si>
    <t>P2107_POC141</t>
  </si>
  <si>
    <t>P2107_POC142</t>
  </si>
  <si>
    <t>P2107_POC143</t>
  </si>
  <si>
    <t>P2107_POC144</t>
  </si>
  <si>
    <t>P2107_POC145</t>
  </si>
  <si>
    <t>P2107_POC146</t>
  </si>
  <si>
    <t>P2107_POC147</t>
  </si>
  <si>
    <t>P2107_POC148</t>
  </si>
  <si>
    <t>P2107_POC149</t>
  </si>
  <si>
    <t>P2107_POC150</t>
  </si>
  <si>
    <t>P2107_POC151</t>
  </si>
  <si>
    <t>P2107_POC152</t>
  </si>
  <si>
    <t>P2107_POC153</t>
  </si>
  <si>
    <t>P2107_POC154</t>
  </si>
  <si>
    <t>P2107_POC155</t>
  </si>
  <si>
    <t>total_C_umol</t>
  </si>
  <si>
    <t>total_N_umol</t>
  </si>
  <si>
    <t>y</t>
  </si>
  <si>
    <t>This study</t>
  </si>
  <si>
    <t>RC1905</t>
  </si>
  <si>
    <t>RC1905_POC1</t>
  </si>
  <si>
    <t>RC1905_POC2</t>
  </si>
  <si>
    <t>RC1905_POC3</t>
  </si>
  <si>
    <t>RC1905_POC4</t>
  </si>
  <si>
    <t>RC1905_POC5</t>
  </si>
  <si>
    <t>RC1905_POC6</t>
  </si>
  <si>
    <t>RC1905_POC7</t>
  </si>
  <si>
    <t>RC1905_POC8</t>
  </si>
  <si>
    <t>RC1905_POC9</t>
  </si>
  <si>
    <t>RC1905_POC10</t>
  </si>
  <si>
    <t>area</t>
  </si>
  <si>
    <t>CCE</t>
  </si>
  <si>
    <t>Med</t>
  </si>
  <si>
    <t>P2107</t>
  </si>
  <si>
    <t>34.3609</t>
  </si>
  <si>
    <t>-121.4641</t>
  </si>
  <si>
    <t>Villefranche-sur-mer</t>
  </si>
  <si>
    <t>AMT28</t>
  </si>
  <si>
    <t>MOOSE-GE17</t>
  </si>
  <si>
    <t>MOOSE-GE18</t>
  </si>
  <si>
    <t>TAN1901</t>
  </si>
  <si>
    <t>Acantharia (F3)</t>
  </si>
  <si>
    <t>Challengeria</t>
  </si>
  <si>
    <t>Protocystis (Phaeogromida  C)</t>
  </si>
  <si>
    <t>Protocystis (Phaeogromida  A)</t>
  </si>
  <si>
    <t>Thalassicolla</t>
  </si>
  <si>
    <t>AMT28_st32_spum#6</t>
  </si>
  <si>
    <t>AMT28_st32_spum#5</t>
  </si>
  <si>
    <t>MGE1733_L2_net3</t>
  </si>
  <si>
    <t>0306_phaeo002</t>
  </si>
  <si>
    <t>MGE1745_L2_net3</t>
  </si>
  <si>
    <t>MGE1733_L2_net4</t>
  </si>
  <si>
    <t>TAN1901_NET14_phaeo#1</t>
  </si>
  <si>
    <t>TAN1901_NET6_phaeog#3</t>
  </si>
  <si>
    <t>TAN1901_NET5_phaeog#1</t>
  </si>
  <si>
    <t>TAN1901_NET14_phaeo#3</t>
  </si>
  <si>
    <t>TAN1901_NET11_phaeog#1</t>
  </si>
  <si>
    <t>TAN1901_NET8_phaeog#1</t>
  </si>
  <si>
    <t>TAN1901_NET7_phaeog#3</t>
  </si>
  <si>
    <t>TAN1901_NET7_phaeog#2</t>
  </si>
  <si>
    <t>TAN1901_NET7_phaeog#1</t>
  </si>
  <si>
    <t>TAN1901_NET6_phaeog#2</t>
  </si>
  <si>
    <t>TAN1901_NET5_phaeog#2</t>
  </si>
  <si>
    <t>TAN1901_NET4_phaeog#1</t>
  </si>
  <si>
    <t>MGE1733_L2_net1</t>
  </si>
  <si>
    <t>TAN1901_NET14_nass#5</t>
  </si>
  <si>
    <t>TAN1901_NET14_nass#2</t>
  </si>
  <si>
    <t>TAN1901_NET13_nass#1</t>
  </si>
  <si>
    <t>TAN1901_NET12_nass#2</t>
  </si>
  <si>
    <t>TAN1901_NET6_nass#1</t>
  </si>
  <si>
    <t>TAN1901_NET2_nass#6</t>
  </si>
  <si>
    <t>0306_phaeo03</t>
  </si>
  <si>
    <t>0306_phaeo001</t>
  </si>
  <si>
    <t>3105_Phaeo</t>
  </si>
  <si>
    <t>0105_phaeo001</t>
  </si>
  <si>
    <t>0105_phaeo005</t>
  </si>
  <si>
    <t>0105_phaeo003</t>
  </si>
  <si>
    <t>0105_phaeo002</t>
  </si>
  <si>
    <t>MGE1767_L2_net1</t>
  </si>
  <si>
    <t>MGE1725_L2_net1</t>
  </si>
  <si>
    <t>MGE1720_L2_net1</t>
  </si>
  <si>
    <t>MGE1701_L2_net1</t>
  </si>
  <si>
    <t>MGE1727_L1_net19</t>
  </si>
  <si>
    <t>MGE1727_L1_net16</t>
  </si>
  <si>
    <t>MGE1727_L1_net14</t>
  </si>
  <si>
    <t>MGE1721_L1_net7</t>
  </si>
  <si>
    <t>MGE1721_L1_net6</t>
  </si>
  <si>
    <t>MGE1705_L1_net4</t>
  </si>
  <si>
    <t>60n</t>
  </si>
  <si>
    <t>59n</t>
  </si>
  <si>
    <t>58n</t>
  </si>
  <si>
    <t>57n</t>
  </si>
  <si>
    <t>214d</t>
  </si>
  <si>
    <t>213d</t>
  </si>
  <si>
    <t>212d</t>
  </si>
  <si>
    <t>211l</t>
  </si>
  <si>
    <t>210l</t>
  </si>
  <si>
    <t>209l</t>
  </si>
  <si>
    <t>205d</t>
  </si>
  <si>
    <t>204d</t>
  </si>
  <si>
    <t>203d</t>
  </si>
  <si>
    <t>202l</t>
  </si>
  <si>
    <t>201l</t>
  </si>
  <si>
    <t>200l</t>
  </si>
  <si>
    <t>77</t>
  </si>
  <si>
    <t>75</t>
  </si>
  <si>
    <t>73</t>
  </si>
  <si>
    <t>71</t>
  </si>
  <si>
    <t>69</t>
  </si>
  <si>
    <t>67</t>
  </si>
  <si>
    <t>65</t>
  </si>
  <si>
    <t>63</t>
  </si>
  <si>
    <t>61</t>
  </si>
  <si>
    <t>55</t>
  </si>
  <si>
    <t>53</t>
  </si>
  <si>
    <t>51</t>
  </si>
  <si>
    <t>49</t>
  </si>
  <si>
    <t>45</t>
  </si>
  <si>
    <t>43</t>
  </si>
  <si>
    <t>35</t>
  </si>
  <si>
    <t>33</t>
  </si>
  <si>
    <t>31</t>
  </si>
  <si>
    <t>29</t>
  </si>
  <si>
    <t>27</t>
  </si>
  <si>
    <t>25</t>
  </si>
  <si>
    <t>23</t>
  </si>
  <si>
    <t>21</t>
  </si>
  <si>
    <t>19</t>
  </si>
  <si>
    <t>14</t>
  </si>
  <si>
    <t>9</t>
  </si>
  <si>
    <t>7</t>
  </si>
  <si>
    <t>5</t>
  </si>
  <si>
    <t>3</t>
  </si>
  <si>
    <t>1</t>
  </si>
  <si>
    <t>Colony B</t>
  </si>
  <si>
    <t>Colony A</t>
  </si>
  <si>
    <t>Collozoum</t>
  </si>
  <si>
    <t>Collosphaeridea</t>
  </si>
  <si>
    <t>Sphaerozoum</t>
  </si>
  <si>
    <t/>
  </si>
  <si>
    <t>Mansour et al., 2021</t>
  </si>
  <si>
    <t>SO</t>
  </si>
  <si>
    <t>Atl</t>
  </si>
  <si>
    <t>Acantharia</t>
  </si>
  <si>
    <t>Protocystis CCE</t>
  </si>
  <si>
    <t>Protocystis type 1</t>
  </si>
  <si>
    <t>Protocystis type 2</t>
  </si>
  <si>
    <t>Nationaletta valdiviae</t>
  </si>
  <si>
    <t>Coelodendrum type 1</t>
  </si>
  <si>
    <t>Coelodendrum type 2</t>
  </si>
  <si>
    <t>Phlebarachnium type 1</t>
  </si>
  <si>
    <t>Phlebarachnium type 2</t>
  </si>
  <si>
    <t>Collodaria (sol.)</t>
  </si>
  <si>
    <t>Protocystis SO</t>
  </si>
  <si>
    <t>Nassellaria (other)</t>
  </si>
  <si>
    <t>Nassellaria (Phlebarachnium)</t>
  </si>
  <si>
    <t>Collodaria (Collosphaeridae)</t>
  </si>
  <si>
    <t>Collodaria (Sphaerozoidae)</t>
  </si>
  <si>
    <t>solitary</t>
  </si>
  <si>
    <t>colonial</t>
  </si>
  <si>
    <t>Aulacanthidae Med.</t>
  </si>
  <si>
    <t>Aulacanthidae CCE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</si>
</sst>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1" fillId="0" borderId="0" xfId="0" applyFont="1"/>
    <xf numFmtId="14" fontId="0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164" fontId="0" fillId="0" borderId="0" xfId="0" applyNumberForma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/>
    <xf numFmtId="2" fontId="5" fillId="0" borderId="0" xfId="0" applyNumberFormat="1" applyFont="1" applyFill="1" applyBorder="1"/>
    <xf numFmtId="2" fontId="6" fillId="0" borderId="0" xfId="0" applyNumberFormat="1" applyFont="1" applyFill="1" applyBorder="1"/>
    <xf numFmtId="2" fontId="1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14" fontId="0" fillId="0" borderId="0" xfId="0" applyNumberFormat="1" applyFill="1" applyBorder="1"/>
    <xf numFmtId="0" fontId="0" fillId="0" borderId="0" xfId="0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1" fontId="0" fillId="0" borderId="0" xfId="0" applyNumberForma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Border="1"/>
    <xf numFmtId="1" fontId="1" fillId="0" borderId="0" xfId="0" applyNumberFormat="1" applyFont="1" applyFill="1" applyBorder="1"/>
    <xf numFmtId="0" fontId="3" fillId="0" borderId="0" xfId="0" applyFont="1" applyFill="1" applyBorder="1"/>
    <xf numFmtId="2" fontId="3" fillId="0" borderId="0" xfId="0" applyNumberFormat="1" applyFont="1" applyFill="1" applyBorder="1"/>
    <xf numFmtId="11" fontId="0" fillId="0" borderId="0" xfId="0" applyNumberFormat="1" applyFill="1" applyBorder="1"/>
    <xf numFmtId="11" fontId="1" fillId="0" borderId="0" xfId="0" applyNumberFormat="1" applyFont="1" applyFill="1" applyBorder="1"/>
    <xf numFmtId="0" fontId="0" fillId="0" borderId="0" xfId="0" quotePrefix="1" applyFill="1" applyBorder="1" applyAlignment="1"/>
    <xf numFmtId="17" fontId="0" fillId="0" borderId="0" xfId="0" applyNumberFormat="1" applyBorder="1"/>
    <xf numFmtId="0" fontId="0" fillId="0" borderId="0" xfId="0" applyBorder="1" applyAlignment="1">
      <alignment horizontal="left"/>
    </xf>
    <xf numFmtId="14" fontId="4" fillId="0" borderId="0" xfId="1" applyNumberFormat="1" applyBorder="1" applyAlignment="1">
      <alignment horizontal="center"/>
    </xf>
    <xf numFmtId="14" fontId="1" fillId="0" borderId="0" xfId="1" applyNumberFormat="1" applyFont="1" applyBorder="1" applyAlignment="1">
      <alignment horizontal="center"/>
    </xf>
    <xf numFmtId="1" fontId="1" fillId="0" borderId="0" xfId="0" applyNumberFormat="1" applyFont="1" applyBorder="1"/>
    <xf numFmtId="14" fontId="0" fillId="0" borderId="0" xfId="0" applyNumberFormat="1" applyBorder="1" applyAlignment="1">
      <alignment horizontal="center"/>
    </xf>
    <xf numFmtId="15" fontId="0" fillId="0" borderId="0" xfId="0" applyNumberFormat="1" applyBorder="1" applyAlignment="1"/>
    <xf numFmtId="15" fontId="0" fillId="0" borderId="0" xfId="0" applyNumberFormat="1" applyBorder="1" applyAlignment="1">
      <alignment horizontal="left"/>
    </xf>
    <xf numFmtId="15" fontId="0" fillId="0" borderId="0" xfId="0" applyNumberForma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5" fontId="1" fillId="0" borderId="0" xfId="0" applyNumberFormat="1" applyFont="1" applyBorder="1" applyAlignment="1"/>
    <xf numFmtId="1" fontId="7" fillId="0" borderId="0" xfId="0" applyNumberFormat="1" applyFont="1" applyBorder="1"/>
    <xf numFmtId="17" fontId="0" fillId="0" borderId="0" xfId="0" applyNumberFormat="1" applyBorder="1" applyAlignment="1">
      <alignment horizontal="center"/>
    </xf>
    <xf numFmtId="15" fontId="0" fillId="0" borderId="0" xfId="0" applyNumberForma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quotePrefix="1" applyNumberFormat="1" applyFill="1" applyBorder="1" applyAlignment="1">
      <alignment horizontal="left"/>
    </xf>
    <xf numFmtId="0" fontId="3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NumberFormat="1" applyFont="1" applyFill="1" applyBorder="1" applyAlignment="1">
      <alignment horizontal="left"/>
    </xf>
  </cellXfs>
  <cellStyles count="2">
    <cellStyle name="Normal" xfId="0" builtinId="0"/>
    <cellStyle name="Normal 2" xfId="1" xr:uid="{0F28306B-E054-4072-9D53-2717709F98E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BD3-096D-4372-845F-7379ABCE1465}">
  <dimension ref="A1:AC294"/>
  <sheetViews>
    <sheetView tabSelected="1" topLeftCell="L1" workbookViewId="0">
      <pane ySplit="1" topLeftCell="A178" activePane="bottomLeft" state="frozen"/>
      <selection activeCell="D1" sqref="D1"/>
      <selection pane="bottomLeft" activeCell="V187" sqref="V187:Z187"/>
    </sheetView>
  </sheetViews>
  <sheetFormatPr baseColWidth="10" defaultRowHeight="14.4" x14ac:dyDescent="0.3"/>
  <cols>
    <col min="2" max="2" width="17.44140625" style="7" customWidth="1"/>
    <col min="3" max="3" width="11.5546875" style="12"/>
    <col min="4" max="4" width="11.5546875" style="7"/>
    <col min="5" max="5" width="23.88671875" style="12" customWidth="1"/>
    <col min="7" max="7" width="14.33203125" customWidth="1"/>
    <col min="8" max="8" width="13.44140625" customWidth="1"/>
    <col min="9" max="9" width="24.33203125" customWidth="1"/>
    <col min="10" max="10" width="25.21875" customWidth="1"/>
    <col min="14" max="14" width="12.109375" customWidth="1"/>
    <col min="18" max="18" width="11.6640625" bestFit="1" customWidth="1"/>
    <col min="19" max="19" width="9.88671875" customWidth="1"/>
    <col min="20" max="20" width="11.5546875" customWidth="1"/>
    <col min="21" max="21" width="12.5546875" customWidth="1"/>
    <col min="22" max="22" width="12.6640625" customWidth="1"/>
    <col min="23" max="23" width="10.33203125" customWidth="1"/>
    <col min="24" max="24" width="11.77734375" customWidth="1"/>
    <col min="25" max="25" width="12.6640625" customWidth="1"/>
    <col min="26" max="26" width="9.21875" customWidth="1"/>
    <col min="27" max="27" width="17.44140625" customWidth="1"/>
    <col min="28" max="28" width="6.88671875" customWidth="1"/>
    <col min="29" max="29" width="10.21875" customWidth="1"/>
  </cols>
  <sheetData>
    <row r="1" spans="1:29" x14ac:dyDescent="0.3">
      <c r="A1" s="19" t="s">
        <v>25</v>
      </c>
      <c r="B1" s="20" t="s">
        <v>0</v>
      </c>
      <c r="C1" s="21" t="s">
        <v>1</v>
      </c>
      <c r="D1" s="20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232</v>
      </c>
      <c r="S1" s="21" t="s">
        <v>16</v>
      </c>
      <c r="T1" s="21" t="s">
        <v>17</v>
      </c>
      <c r="U1" s="21" t="s">
        <v>18</v>
      </c>
      <c r="V1" s="21" t="s">
        <v>233</v>
      </c>
      <c r="W1" s="21" t="s">
        <v>19</v>
      </c>
      <c r="X1" s="21" t="s">
        <v>20</v>
      </c>
      <c r="Y1" s="21" t="s">
        <v>21</v>
      </c>
      <c r="Z1" s="21" t="s">
        <v>22</v>
      </c>
      <c r="AA1" s="21" t="s">
        <v>23</v>
      </c>
      <c r="AB1" s="21" t="s">
        <v>247</v>
      </c>
      <c r="AC1" s="21" t="s">
        <v>24</v>
      </c>
    </row>
    <row r="2" spans="1:29" x14ac:dyDescent="0.3">
      <c r="A2" s="22">
        <v>44391</v>
      </c>
      <c r="B2" s="23" t="s">
        <v>250</v>
      </c>
      <c r="C2" s="24" t="s">
        <v>26</v>
      </c>
      <c r="D2" s="8" t="s">
        <v>27</v>
      </c>
      <c r="E2" s="24" t="s">
        <v>58</v>
      </c>
      <c r="F2" s="25" t="s">
        <v>59</v>
      </c>
      <c r="G2" s="25" t="s">
        <v>60</v>
      </c>
      <c r="H2" s="25" t="s">
        <v>61</v>
      </c>
      <c r="I2" s="25" t="s">
        <v>361</v>
      </c>
      <c r="J2" s="25" t="s">
        <v>362</v>
      </c>
      <c r="K2" s="25" t="s">
        <v>375</v>
      </c>
      <c r="L2" s="25">
        <v>15</v>
      </c>
      <c r="M2" s="26"/>
      <c r="N2" s="25">
        <v>23074506</v>
      </c>
      <c r="O2" s="6">
        <v>3426319.1470861263</v>
      </c>
      <c r="P2" s="25">
        <v>352</v>
      </c>
      <c r="Q2" s="25">
        <v>18</v>
      </c>
      <c r="R2" s="3">
        <v>1.5923844217560843</v>
      </c>
      <c r="S2" s="5">
        <v>19.108613061073012</v>
      </c>
      <c r="T2" s="5">
        <v>1273.9075374048673</v>
      </c>
      <c r="U2" s="5">
        <v>5.5208442486476945E-2</v>
      </c>
      <c r="V2" s="5">
        <v>0.25111492281303605</v>
      </c>
      <c r="W2" s="5">
        <v>3.5156089193825046</v>
      </c>
      <c r="X2" s="5">
        <v>234.37392795883363</v>
      </c>
      <c r="Y2" s="5">
        <v>1.0157267417072055E-2</v>
      </c>
      <c r="Z2" s="5">
        <v>6.3412576358182857</v>
      </c>
      <c r="AA2" s="26" t="s">
        <v>235</v>
      </c>
      <c r="AB2" s="26" t="s">
        <v>248</v>
      </c>
      <c r="AC2" s="26"/>
    </row>
    <row r="3" spans="1:29" x14ac:dyDescent="0.3">
      <c r="A3" s="22">
        <v>44391</v>
      </c>
      <c r="B3" s="23" t="s">
        <v>250</v>
      </c>
      <c r="C3" s="24" t="s">
        <v>26</v>
      </c>
      <c r="D3" s="8" t="s">
        <v>27</v>
      </c>
      <c r="E3" s="24" t="s">
        <v>62</v>
      </c>
      <c r="F3" s="25" t="s">
        <v>59</v>
      </c>
      <c r="G3" s="25" t="s">
        <v>60</v>
      </c>
      <c r="H3" s="25" t="s">
        <v>61</v>
      </c>
      <c r="I3" s="25" t="s">
        <v>361</v>
      </c>
      <c r="J3" s="25" t="s">
        <v>362</v>
      </c>
      <c r="K3" s="25" t="s">
        <v>375</v>
      </c>
      <c r="L3" s="25">
        <v>15</v>
      </c>
      <c r="M3" s="26"/>
      <c r="N3" s="25">
        <v>22092369</v>
      </c>
      <c r="O3" s="25">
        <v>2490067</v>
      </c>
      <c r="P3" s="25">
        <v>348</v>
      </c>
      <c r="Q3" s="25">
        <v>13</v>
      </c>
      <c r="R3" s="3">
        <v>1.3792985530846407</v>
      </c>
      <c r="S3" s="5">
        <v>16.551582637015688</v>
      </c>
      <c r="T3" s="5">
        <v>1103.4388424677127</v>
      </c>
      <c r="U3" s="5">
        <v>4.9946605656809043E-2</v>
      </c>
      <c r="V3" s="5">
        <v>0.2272469982847341</v>
      </c>
      <c r="W3" s="5">
        <v>3.1814579759862776</v>
      </c>
      <c r="X3" s="5">
        <v>212.09719839908516</v>
      </c>
      <c r="Y3" s="5">
        <v>9.6004732855532668E-3</v>
      </c>
      <c r="Z3" s="5">
        <v>6.0696007581865539</v>
      </c>
      <c r="AA3" s="26" t="s">
        <v>235</v>
      </c>
      <c r="AB3" s="26" t="s">
        <v>248</v>
      </c>
      <c r="AC3" s="26"/>
    </row>
    <row r="4" spans="1:29" x14ac:dyDescent="0.3">
      <c r="A4" s="22">
        <v>44391</v>
      </c>
      <c r="B4" s="23" t="s">
        <v>250</v>
      </c>
      <c r="C4" s="24" t="s">
        <v>26</v>
      </c>
      <c r="D4" s="8" t="s">
        <v>27</v>
      </c>
      <c r="E4" s="24" t="s">
        <v>63</v>
      </c>
      <c r="F4" s="25" t="s">
        <v>59</v>
      </c>
      <c r="G4" s="25" t="s">
        <v>60</v>
      </c>
      <c r="H4" s="25" t="s">
        <v>61</v>
      </c>
      <c r="I4" s="25" t="s">
        <v>361</v>
      </c>
      <c r="J4" s="25" t="s">
        <v>362</v>
      </c>
      <c r="K4" s="25" t="s">
        <v>375</v>
      </c>
      <c r="L4" s="25">
        <v>14</v>
      </c>
      <c r="M4" s="26"/>
      <c r="N4" s="25">
        <v>22443879</v>
      </c>
      <c r="O4" s="27">
        <v>3138913.9382998995</v>
      </c>
      <c r="P4" s="25">
        <v>349</v>
      </c>
      <c r="Q4" s="25">
        <v>17</v>
      </c>
      <c r="R4" s="3">
        <v>1.4890131072958472</v>
      </c>
      <c r="S4" s="5">
        <v>17.868157287550169</v>
      </c>
      <c r="T4" s="5">
        <v>1276.2969491107262</v>
      </c>
      <c r="U4" s="5">
        <v>5.6866148187250803E-2</v>
      </c>
      <c r="V4" s="5">
        <v>0.2130017152658662</v>
      </c>
      <c r="W4" s="5">
        <v>2.9820240137221266</v>
      </c>
      <c r="X4" s="5">
        <v>213.00171526586618</v>
      </c>
      <c r="Y4" s="5">
        <v>9.4904145253084903E-3</v>
      </c>
      <c r="Z4" s="5">
        <v>6.9906155705707764</v>
      </c>
      <c r="AA4" s="26" t="s">
        <v>235</v>
      </c>
      <c r="AB4" s="26" t="s">
        <v>248</v>
      </c>
      <c r="AC4" s="26"/>
    </row>
    <row r="5" spans="1:29" x14ac:dyDescent="0.3">
      <c r="A5" s="22">
        <v>44394</v>
      </c>
      <c r="B5" s="23" t="s">
        <v>250</v>
      </c>
      <c r="C5" s="24" t="s">
        <v>28</v>
      </c>
      <c r="D5" s="8" t="s">
        <v>29</v>
      </c>
      <c r="E5" s="24" t="s">
        <v>64</v>
      </c>
      <c r="F5" s="25" t="s">
        <v>59</v>
      </c>
      <c r="G5" s="25" t="s">
        <v>65</v>
      </c>
      <c r="H5" s="25" t="s">
        <v>66</v>
      </c>
      <c r="I5" s="25" t="s">
        <v>66</v>
      </c>
      <c r="J5" s="25"/>
      <c r="K5" s="25" t="s">
        <v>375</v>
      </c>
      <c r="L5" s="25">
        <v>1</v>
      </c>
      <c r="M5" s="26"/>
      <c r="N5" s="25">
        <v>93936837</v>
      </c>
      <c r="O5" s="25"/>
      <c r="P5" s="25">
        <v>564</v>
      </c>
      <c r="Q5" s="25"/>
      <c r="R5" s="3">
        <v>0.50181705420058109</v>
      </c>
      <c r="S5" s="5">
        <v>6.0218046504069731</v>
      </c>
      <c r="T5" s="5">
        <v>6021.8046504069735</v>
      </c>
      <c r="U5" s="5">
        <v>6.4104826633740855E-2</v>
      </c>
      <c r="V5" s="5"/>
      <c r="W5" s="5"/>
      <c r="X5" s="5"/>
      <c r="Y5" s="5"/>
      <c r="Z5" s="5"/>
      <c r="AA5" s="26" t="s">
        <v>235</v>
      </c>
      <c r="AB5" s="26" t="s">
        <v>248</v>
      </c>
      <c r="AC5" s="26"/>
    </row>
    <row r="6" spans="1:29" x14ac:dyDescent="0.3">
      <c r="A6" s="28">
        <v>44394</v>
      </c>
      <c r="B6" s="23" t="s">
        <v>250</v>
      </c>
      <c r="C6" s="29" t="s">
        <v>30</v>
      </c>
      <c r="D6" s="9" t="s">
        <v>31</v>
      </c>
      <c r="E6" s="29" t="s">
        <v>67</v>
      </c>
      <c r="F6" s="30" t="s">
        <v>59</v>
      </c>
      <c r="G6" s="30" t="s">
        <v>68</v>
      </c>
      <c r="H6" s="30" t="s">
        <v>69</v>
      </c>
      <c r="I6" s="30" t="s">
        <v>69</v>
      </c>
      <c r="J6" s="30"/>
      <c r="K6" s="25" t="s">
        <v>375</v>
      </c>
      <c r="L6" s="30">
        <v>1</v>
      </c>
      <c r="M6" s="26"/>
      <c r="N6" s="30">
        <v>3224675494</v>
      </c>
      <c r="O6" s="30"/>
      <c r="P6" s="30">
        <v>1833</v>
      </c>
      <c r="Q6" s="30"/>
      <c r="R6" s="4">
        <v>0.11863838628092871</v>
      </c>
      <c r="S6" s="5">
        <v>1.4236606353711445</v>
      </c>
      <c r="T6" s="5">
        <v>1423.6606353711445</v>
      </c>
      <c r="U6" s="5">
        <v>4.4148958182616574E-4</v>
      </c>
      <c r="V6" s="5">
        <v>7.7186963979416975E-3</v>
      </c>
      <c r="W6" s="5">
        <v>0.10806174957118377</v>
      </c>
      <c r="X6" s="5">
        <v>108.06174957118377</v>
      </c>
      <c r="Y6" s="5">
        <v>3.3510891180290583E-5</v>
      </c>
      <c r="Z6" s="5"/>
      <c r="AA6" s="26" t="s">
        <v>235</v>
      </c>
      <c r="AB6" s="26" t="s">
        <v>248</v>
      </c>
      <c r="AC6" s="31" t="s">
        <v>234</v>
      </c>
    </row>
    <row r="7" spans="1:29" x14ac:dyDescent="0.3">
      <c r="A7" s="22">
        <v>44395</v>
      </c>
      <c r="B7" s="23" t="s">
        <v>250</v>
      </c>
      <c r="C7" s="24" t="s">
        <v>32</v>
      </c>
      <c r="D7" s="8" t="s">
        <v>33</v>
      </c>
      <c r="E7" s="24" t="s">
        <v>70</v>
      </c>
      <c r="F7" s="25" t="s">
        <v>59</v>
      </c>
      <c r="G7" s="25" t="s">
        <v>65</v>
      </c>
      <c r="H7" s="25" t="s">
        <v>66</v>
      </c>
      <c r="I7" s="25" t="s">
        <v>66</v>
      </c>
      <c r="J7" s="25"/>
      <c r="K7" s="25" t="s">
        <v>375</v>
      </c>
      <c r="L7" s="25">
        <v>5</v>
      </c>
      <c r="M7" s="26"/>
      <c r="N7" s="25">
        <v>47120336</v>
      </c>
      <c r="O7" s="27">
        <v>11225612.332083404</v>
      </c>
      <c r="P7" s="25">
        <v>446</v>
      </c>
      <c r="Q7" s="25">
        <v>36</v>
      </c>
      <c r="R7" s="3">
        <v>1.4854890852119755</v>
      </c>
      <c r="S7" s="5">
        <v>17.825869022543706</v>
      </c>
      <c r="T7" s="5">
        <v>3565.1738045087409</v>
      </c>
      <c r="U7" s="5">
        <v>7.5661043769058453E-2</v>
      </c>
      <c r="V7" s="5">
        <v>0.19620926243567754</v>
      </c>
      <c r="W7" s="5">
        <v>2.7469296740994857</v>
      </c>
      <c r="X7" s="5">
        <v>549.38593481989722</v>
      </c>
      <c r="Y7" s="5">
        <v>1.165921089399484E-2</v>
      </c>
      <c r="Z7" s="5">
        <v>7.5709427107140632</v>
      </c>
      <c r="AA7" s="26" t="s">
        <v>235</v>
      </c>
      <c r="AB7" s="26" t="s">
        <v>248</v>
      </c>
      <c r="AC7" s="26"/>
    </row>
    <row r="8" spans="1:29" x14ac:dyDescent="0.3">
      <c r="A8" s="22">
        <v>44395</v>
      </c>
      <c r="B8" s="23" t="s">
        <v>250</v>
      </c>
      <c r="C8" s="24" t="s">
        <v>32</v>
      </c>
      <c r="D8" s="8" t="s">
        <v>33</v>
      </c>
      <c r="E8" s="24" t="s">
        <v>71</v>
      </c>
      <c r="F8" s="25" t="s">
        <v>59</v>
      </c>
      <c r="G8" s="25" t="s">
        <v>72</v>
      </c>
      <c r="H8" s="25" t="s">
        <v>73</v>
      </c>
      <c r="I8" s="25" t="s">
        <v>378</v>
      </c>
      <c r="J8" s="25"/>
      <c r="K8" s="25" t="s">
        <v>375</v>
      </c>
      <c r="L8" s="25">
        <v>7</v>
      </c>
      <c r="M8" s="26"/>
      <c r="N8" s="25">
        <v>6544816912</v>
      </c>
      <c r="O8" s="25">
        <v>3669116376.3922896</v>
      </c>
      <c r="P8" s="25">
        <v>2219</v>
      </c>
      <c r="Q8" s="25">
        <v>543</v>
      </c>
      <c r="R8" s="3">
        <v>13.665684081100615</v>
      </c>
      <c r="S8" s="5">
        <v>163.98820897320738</v>
      </c>
      <c r="T8" s="5">
        <v>23426.886996172481</v>
      </c>
      <c r="U8" s="5">
        <v>3.5794564326496292E-3</v>
      </c>
      <c r="V8" s="5">
        <v>2.2150771869639798</v>
      </c>
      <c r="W8" s="5">
        <v>31.011080617495718</v>
      </c>
      <c r="X8" s="5">
        <v>4430.1543739279596</v>
      </c>
      <c r="Y8" s="5">
        <v>6.7689508102285005E-4</v>
      </c>
      <c r="Z8" s="5">
        <v>6.1693940786916865</v>
      </c>
      <c r="AA8" s="26" t="s">
        <v>235</v>
      </c>
      <c r="AB8" s="26" t="s">
        <v>248</v>
      </c>
      <c r="AC8" s="26"/>
    </row>
    <row r="9" spans="1:29" x14ac:dyDescent="0.3">
      <c r="A9" s="22">
        <v>44395</v>
      </c>
      <c r="B9" s="23" t="s">
        <v>250</v>
      </c>
      <c r="C9" s="24" t="s">
        <v>32</v>
      </c>
      <c r="D9" s="8" t="s">
        <v>33</v>
      </c>
      <c r="E9" s="24" t="s">
        <v>74</v>
      </c>
      <c r="F9" s="25" t="s">
        <v>59</v>
      </c>
      <c r="G9" s="25" t="s">
        <v>65</v>
      </c>
      <c r="H9" s="25" t="s">
        <v>75</v>
      </c>
      <c r="I9" s="25" t="s">
        <v>75</v>
      </c>
      <c r="J9" s="25"/>
      <c r="K9" s="25" t="s">
        <v>375</v>
      </c>
      <c r="L9" s="25">
        <v>1</v>
      </c>
      <c r="M9" s="26"/>
      <c r="N9" s="25">
        <v>915657757</v>
      </c>
      <c r="O9" s="25"/>
      <c r="P9" s="25">
        <v>1205</v>
      </c>
      <c r="Q9" s="25"/>
      <c r="R9" s="3">
        <v>2.3380674947033415</v>
      </c>
      <c r="S9" s="5">
        <v>28.056809936440096</v>
      </c>
      <c r="T9" s="5">
        <v>28056.809936440095</v>
      </c>
      <c r="U9" s="5">
        <v>3.0641153555410874E-2</v>
      </c>
      <c r="V9" s="5">
        <v>0.31075235849056604</v>
      </c>
      <c r="W9" s="5">
        <v>4.3505330188679245</v>
      </c>
      <c r="X9" s="5">
        <v>4350.5330188679245</v>
      </c>
      <c r="Y9" s="5">
        <v>4.7512653997730777E-3</v>
      </c>
      <c r="Z9" s="5">
        <v>7.5238929997511885</v>
      </c>
      <c r="AA9" s="26" t="s">
        <v>235</v>
      </c>
      <c r="AB9" s="26" t="s">
        <v>248</v>
      </c>
      <c r="AC9" s="26"/>
    </row>
    <row r="10" spans="1:29" x14ac:dyDescent="0.3">
      <c r="A10" s="22">
        <v>44395</v>
      </c>
      <c r="B10" s="23" t="s">
        <v>250</v>
      </c>
      <c r="C10" s="24" t="s">
        <v>32</v>
      </c>
      <c r="D10" s="8" t="s">
        <v>33</v>
      </c>
      <c r="E10" s="24" t="s">
        <v>76</v>
      </c>
      <c r="F10" s="25" t="s">
        <v>59</v>
      </c>
      <c r="G10" s="25" t="s">
        <v>65</v>
      </c>
      <c r="H10" s="25" t="s">
        <v>75</v>
      </c>
      <c r="I10" s="25" t="s">
        <v>75</v>
      </c>
      <c r="J10" s="25"/>
      <c r="K10" s="25" t="s">
        <v>375</v>
      </c>
      <c r="L10" s="25">
        <v>1</v>
      </c>
      <c r="M10" s="26"/>
      <c r="N10" s="25">
        <v>939713138</v>
      </c>
      <c r="O10" s="25"/>
      <c r="P10" s="25">
        <v>1215</v>
      </c>
      <c r="Q10" s="25"/>
      <c r="R10" s="3">
        <v>2.3676692802078643</v>
      </c>
      <c r="S10" s="5">
        <v>28.412031362494371</v>
      </c>
      <c r="T10" s="5">
        <v>28412.03136249437</v>
      </c>
      <c r="U10" s="5">
        <v>3.0234792101517229E-2</v>
      </c>
      <c r="V10" s="5">
        <v>0.3338507718696398</v>
      </c>
      <c r="W10" s="5">
        <v>4.6739108061749572</v>
      </c>
      <c r="X10" s="5">
        <v>4673.9108061749575</v>
      </c>
      <c r="Y10" s="5">
        <v>4.9737633934995142E-3</v>
      </c>
      <c r="Z10" s="5">
        <v>7.0919988201566255</v>
      </c>
      <c r="AA10" s="26" t="s">
        <v>235</v>
      </c>
      <c r="AB10" s="26" t="s">
        <v>248</v>
      </c>
      <c r="AC10" s="26"/>
    </row>
    <row r="11" spans="1:29" x14ac:dyDescent="0.3">
      <c r="A11" s="22">
        <v>44395</v>
      </c>
      <c r="B11" s="23" t="s">
        <v>250</v>
      </c>
      <c r="C11" s="24" t="s">
        <v>32</v>
      </c>
      <c r="D11" s="8" t="s">
        <v>33</v>
      </c>
      <c r="E11" s="24" t="s">
        <v>77</v>
      </c>
      <c r="F11" s="25" t="s">
        <v>59</v>
      </c>
      <c r="G11" s="25" t="s">
        <v>60</v>
      </c>
      <c r="H11" s="25" t="s">
        <v>61</v>
      </c>
      <c r="I11" s="25" t="s">
        <v>361</v>
      </c>
      <c r="J11" s="25" t="s">
        <v>362</v>
      </c>
      <c r="K11" s="25" t="s">
        <v>375</v>
      </c>
      <c r="L11" s="25">
        <v>20</v>
      </c>
      <c r="M11" s="26"/>
      <c r="N11" s="25">
        <v>20997824</v>
      </c>
      <c r="O11" s="27">
        <v>2969474.4947294346</v>
      </c>
      <c r="P11" s="25">
        <v>342</v>
      </c>
      <c r="Q11" s="25">
        <v>17</v>
      </c>
      <c r="R11" s="3">
        <v>1.3581544205814104</v>
      </c>
      <c r="S11" s="5">
        <v>16.297853046976925</v>
      </c>
      <c r="T11" s="5">
        <v>814.89265234884624</v>
      </c>
      <c r="U11" s="5">
        <v>3.8808433309510844E-2</v>
      </c>
      <c r="V11" s="5">
        <v>0.20111492281303603</v>
      </c>
      <c r="W11" s="5">
        <v>2.8156089193825045</v>
      </c>
      <c r="X11" s="5">
        <v>140.78044596912522</v>
      </c>
      <c r="Y11" s="5">
        <v>6.7045254769791968E-3</v>
      </c>
      <c r="Z11" s="5">
        <v>6.7531260315476525</v>
      </c>
      <c r="AA11" s="26" t="s">
        <v>235</v>
      </c>
      <c r="AB11" s="26" t="s">
        <v>248</v>
      </c>
      <c r="AC11" s="26"/>
    </row>
    <row r="12" spans="1:29" x14ac:dyDescent="0.3">
      <c r="A12" s="22">
        <v>44395</v>
      </c>
      <c r="B12" s="23" t="s">
        <v>250</v>
      </c>
      <c r="C12" s="24" t="s">
        <v>32</v>
      </c>
      <c r="D12" s="8" t="s">
        <v>33</v>
      </c>
      <c r="E12" s="24" t="s">
        <v>78</v>
      </c>
      <c r="F12" s="25" t="s">
        <v>59</v>
      </c>
      <c r="G12" s="25" t="s">
        <v>65</v>
      </c>
      <c r="H12" s="25" t="s">
        <v>66</v>
      </c>
      <c r="I12" s="25" t="s">
        <v>66</v>
      </c>
      <c r="J12" s="25"/>
      <c r="K12" s="25" t="s">
        <v>375</v>
      </c>
      <c r="L12" s="25">
        <v>7</v>
      </c>
      <c r="M12" s="26"/>
      <c r="N12" s="25">
        <v>73049805</v>
      </c>
      <c r="O12" s="27">
        <v>11790102.054806763</v>
      </c>
      <c r="P12" s="25">
        <v>517</v>
      </c>
      <c r="Q12" s="25">
        <v>27</v>
      </c>
      <c r="R12" s="3">
        <v>0.79008206066128828</v>
      </c>
      <c r="S12" s="5">
        <v>9.4809847279354589</v>
      </c>
      <c r="T12" s="5">
        <v>1354.4263897050655</v>
      </c>
      <c r="U12" s="5">
        <v>1.8541136279625465E-2</v>
      </c>
      <c r="V12" s="5">
        <v>0.11262435677530017</v>
      </c>
      <c r="W12" s="5">
        <v>1.5767409948542024</v>
      </c>
      <c r="X12" s="5">
        <v>225.24871355060034</v>
      </c>
      <c r="Y12" s="5">
        <v>3.0834950695706903E-3</v>
      </c>
      <c r="Z12" s="5">
        <v>7.0151970966422645</v>
      </c>
      <c r="AA12" s="26" t="s">
        <v>235</v>
      </c>
      <c r="AB12" s="26" t="s">
        <v>248</v>
      </c>
      <c r="AC12" s="26"/>
    </row>
    <row r="13" spans="1:29" x14ac:dyDescent="0.3">
      <c r="A13" s="22">
        <v>44395</v>
      </c>
      <c r="B13" s="23" t="s">
        <v>250</v>
      </c>
      <c r="C13" s="24" t="s">
        <v>32</v>
      </c>
      <c r="D13" s="8" t="s">
        <v>33</v>
      </c>
      <c r="E13" s="24" t="s">
        <v>79</v>
      </c>
      <c r="F13" s="25" t="s">
        <v>59</v>
      </c>
      <c r="G13" s="25" t="s">
        <v>60</v>
      </c>
      <c r="H13" s="25" t="s">
        <v>61</v>
      </c>
      <c r="I13" s="25" t="s">
        <v>361</v>
      </c>
      <c r="J13" s="25" t="s">
        <v>362</v>
      </c>
      <c r="K13" s="25" t="s">
        <v>375</v>
      </c>
      <c r="L13" s="25">
        <v>20</v>
      </c>
      <c r="M13" s="26"/>
      <c r="N13" s="25">
        <v>22457036</v>
      </c>
      <c r="O13" s="27">
        <v>3860510.9313105447</v>
      </c>
      <c r="P13" s="25">
        <v>349</v>
      </c>
      <c r="Q13" s="25">
        <v>20</v>
      </c>
      <c r="R13" s="3">
        <v>0.80770217108064679</v>
      </c>
      <c r="S13" s="5">
        <v>9.6924260529677611</v>
      </c>
      <c r="T13" s="5">
        <v>484.62130264838805</v>
      </c>
      <c r="U13" s="5">
        <v>2.1579931681473374E-2</v>
      </c>
      <c r="V13" s="5">
        <v>0.1176243567753002</v>
      </c>
      <c r="W13" s="5">
        <v>1.6467409948542029</v>
      </c>
      <c r="X13" s="5">
        <v>82.337049742710136</v>
      </c>
      <c r="Y13" s="5">
        <v>3.6664255132649801E-3</v>
      </c>
      <c r="Z13" s="5">
        <v>6.8667935215460005</v>
      </c>
      <c r="AA13" s="26" t="s">
        <v>235</v>
      </c>
      <c r="AB13" s="26" t="s">
        <v>248</v>
      </c>
      <c r="AC13" s="26"/>
    </row>
    <row r="14" spans="1:29" x14ac:dyDescent="0.3">
      <c r="A14" s="22">
        <v>44395</v>
      </c>
      <c r="B14" s="23" t="s">
        <v>250</v>
      </c>
      <c r="C14" s="24" t="s">
        <v>32</v>
      </c>
      <c r="D14" s="8" t="s">
        <v>33</v>
      </c>
      <c r="E14" s="24" t="s">
        <v>80</v>
      </c>
      <c r="F14" s="25" t="s">
        <v>59</v>
      </c>
      <c r="G14" s="25" t="s">
        <v>60</v>
      </c>
      <c r="H14" s="25" t="s">
        <v>61</v>
      </c>
      <c r="I14" s="25" t="s">
        <v>361</v>
      </c>
      <c r="J14" s="25" t="s">
        <v>362</v>
      </c>
      <c r="K14" s="25" t="s">
        <v>375</v>
      </c>
      <c r="L14" s="25">
        <v>20</v>
      </c>
      <c r="M14" s="26"/>
      <c r="N14" s="25">
        <v>22078445</v>
      </c>
      <c r="O14" s="27">
        <v>3239570.1753823194</v>
      </c>
      <c r="P14" s="25">
        <v>347</v>
      </c>
      <c r="Q14" s="25">
        <v>18</v>
      </c>
      <c r="R14" s="3">
        <v>0.84294239191936404</v>
      </c>
      <c r="S14" s="5">
        <v>10.115308703032369</v>
      </c>
      <c r="T14" s="5">
        <v>505.76543515161842</v>
      </c>
      <c r="U14" s="5">
        <v>2.2907656546990441E-2</v>
      </c>
      <c r="V14" s="5">
        <v>0.10177530017152658</v>
      </c>
      <c r="W14" s="5">
        <v>1.4248542024013722</v>
      </c>
      <c r="X14" s="5">
        <v>71.242710120068608</v>
      </c>
      <c r="Y14" s="5">
        <v>3.2267992659840224E-3</v>
      </c>
      <c r="Z14" s="5">
        <v>8.2823866940084141</v>
      </c>
      <c r="AA14" s="26" t="s">
        <v>235</v>
      </c>
      <c r="AB14" s="26" t="s">
        <v>248</v>
      </c>
      <c r="AC14" s="26"/>
    </row>
    <row r="15" spans="1:29" x14ac:dyDescent="0.3">
      <c r="A15" s="28">
        <v>44395</v>
      </c>
      <c r="B15" s="23" t="s">
        <v>250</v>
      </c>
      <c r="C15" s="29" t="s">
        <v>32</v>
      </c>
      <c r="D15" s="9" t="s">
        <v>33</v>
      </c>
      <c r="E15" s="29" t="s">
        <v>81</v>
      </c>
      <c r="F15" s="30" t="s">
        <v>59</v>
      </c>
      <c r="G15" s="30" t="s">
        <v>65</v>
      </c>
      <c r="H15" s="30" t="s">
        <v>75</v>
      </c>
      <c r="I15" s="30" t="s">
        <v>75</v>
      </c>
      <c r="J15" s="30"/>
      <c r="K15" s="25" t="s">
        <v>375</v>
      </c>
      <c r="L15" s="30">
        <v>1</v>
      </c>
      <c r="M15" s="26"/>
      <c r="N15" s="30">
        <v>920776018</v>
      </c>
      <c r="O15" s="30"/>
      <c r="P15" s="30">
        <v>1207</v>
      </c>
      <c r="Q15" s="30"/>
      <c r="R15" s="4">
        <v>0.30165259983666703</v>
      </c>
      <c r="S15" s="5">
        <v>3.6198311980400044</v>
      </c>
      <c r="T15" s="5">
        <v>3619.8311980400044</v>
      </c>
      <c r="U15" s="5">
        <v>3.9312830995561444E-3</v>
      </c>
      <c r="V15" s="5">
        <v>3.8096054888507737E-2</v>
      </c>
      <c r="W15" s="5">
        <v>0.53334476843910827</v>
      </c>
      <c r="X15" s="5">
        <v>533.34476843910829</v>
      </c>
      <c r="Y15" s="5">
        <v>5.792339917774751E-4</v>
      </c>
      <c r="Z15" s="5"/>
      <c r="AA15" s="26" t="s">
        <v>235</v>
      </c>
      <c r="AB15" s="26" t="s">
        <v>248</v>
      </c>
      <c r="AC15" s="31" t="s">
        <v>234</v>
      </c>
    </row>
    <row r="16" spans="1:29" x14ac:dyDescent="0.3">
      <c r="A16" s="22">
        <v>44395</v>
      </c>
      <c r="B16" s="23" t="s">
        <v>250</v>
      </c>
      <c r="C16" s="24" t="s">
        <v>32</v>
      </c>
      <c r="D16" s="8" t="s">
        <v>33</v>
      </c>
      <c r="E16" s="24" t="s">
        <v>82</v>
      </c>
      <c r="F16" s="25" t="s">
        <v>59</v>
      </c>
      <c r="G16" s="25" t="s">
        <v>60</v>
      </c>
      <c r="H16" s="25" t="s">
        <v>61</v>
      </c>
      <c r="I16" s="25" t="s">
        <v>361</v>
      </c>
      <c r="J16" s="25" t="s">
        <v>362</v>
      </c>
      <c r="K16" s="25" t="s">
        <v>375</v>
      </c>
      <c r="L16" s="25">
        <v>20</v>
      </c>
      <c r="M16" s="26"/>
      <c r="N16" s="25">
        <v>23346794</v>
      </c>
      <c r="O16" s="27">
        <v>2443524.9551509758</v>
      </c>
      <c r="P16" s="25">
        <v>354</v>
      </c>
      <c r="Q16" s="25">
        <v>12</v>
      </c>
      <c r="R16" s="3">
        <v>1.0111557127228412</v>
      </c>
      <c r="S16" s="5">
        <v>12.133868552674095</v>
      </c>
      <c r="T16" s="5">
        <v>606.69342763370469</v>
      </c>
      <c r="U16" s="5">
        <v>2.5986155856504524E-2</v>
      </c>
      <c r="V16" s="5">
        <v>0.15413379073756431</v>
      </c>
      <c r="W16" s="5">
        <v>2.1578730703259001</v>
      </c>
      <c r="X16" s="5">
        <v>107.89365351629502</v>
      </c>
      <c r="Y16" s="5">
        <v>4.6213477326392232E-3</v>
      </c>
      <c r="Z16" s="5">
        <v>6.5602468341577618</v>
      </c>
      <c r="AA16" s="26" t="s">
        <v>235</v>
      </c>
      <c r="AB16" s="26" t="s">
        <v>248</v>
      </c>
      <c r="AC16" s="26"/>
    </row>
    <row r="17" spans="1:29" x14ac:dyDescent="0.3">
      <c r="A17" s="22">
        <v>44398</v>
      </c>
      <c r="B17" s="23" t="s">
        <v>250</v>
      </c>
      <c r="C17" s="24" t="s">
        <v>34</v>
      </c>
      <c r="D17" s="8" t="s">
        <v>35</v>
      </c>
      <c r="E17" s="24" t="s">
        <v>83</v>
      </c>
      <c r="F17" s="25" t="s">
        <v>59</v>
      </c>
      <c r="G17" s="25" t="s">
        <v>68</v>
      </c>
      <c r="H17" s="25" t="s">
        <v>69</v>
      </c>
      <c r="I17" s="25" t="s">
        <v>69</v>
      </c>
      <c r="J17" s="25"/>
      <c r="K17" s="25" t="s">
        <v>375</v>
      </c>
      <c r="L17" s="25">
        <v>4</v>
      </c>
      <c r="M17" s="26"/>
      <c r="N17" s="25">
        <v>5822395576</v>
      </c>
      <c r="O17" s="27">
        <v>909758363.14536595</v>
      </c>
      <c r="P17" s="25">
        <v>2227</v>
      </c>
      <c r="Q17" s="25">
        <v>120</v>
      </c>
      <c r="R17" s="3">
        <v>0.56172542962640026</v>
      </c>
      <c r="S17" s="5">
        <v>6.7407051555168032</v>
      </c>
      <c r="T17" s="5">
        <v>1685.1762888792007</v>
      </c>
      <c r="U17" s="5">
        <v>2.8943005793449046E-4</v>
      </c>
      <c r="V17" s="5">
        <v>5.5737564322469992E-2</v>
      </c>
      <c r="W17" s="5">
        <v>0.78032590051457984</v>
      </c>
      <c r="X17" s="5">
        <v>195.08147512864497</v>
      </c>
      <c r="Y17" s="5">
        <v>3.3505362626471763E-5</v>
      </c>
      <c r="Z17" s="5"/>
      <c r="AA17" s="26" t="s">
        <v>235</v>
      </c>
      <c r="AB17" s="26" t="s">
        <v>248</v>
      </c>
      <c r="AC17" s="26"/>
    </row>
    <row r="18" spans="1:29" x14ac:dyDescent="0.3">
      <c r="A18" s="22">
        <v>44398</v>
      </c>
      <c r="B18" s="23" t="s">
        <v>250</v>
      </c>
      <c r="C18" s="24" t="s">
        <v>34</v>
      </c>
      <c r="D18" s="8" t="s">
        <v>35</v>
      </c>
      <c r="E18" s="24" t="s">
        <v>84</v>
      </c>
      <c r="F18" s="25" t="s">
        <v>59</v>
      </c>
      <c r="G18" s="25" t="s">
        <v>65</v>
      </c>
      <c r="H18" s="25" t="s">
        <v>66</v>
      </c>
      <c r="I18" s="25" t="s">
        <v>66</v>
      </c>
      <c r="J18" s="25"/>
      <c r="K18" s="25" t="s">
        <v>375</v>
      </c>
      <c r="L18" s="25">
        <v>10</v>
      </c>
      <c r="M18" s="26"/>
      <c r="N18" s="25">
        <v>579749718</v>
      </c>
      <c r="O18" s="27">
        <v>247081851.42536363</v>
      </c>
      <c r="P18" s="25">
        <v>1009</v>
      </c>
      <c r="Q18" s="25">
        <v>175</v>
      </c>
      <c r="R18" s="3">
        <v>3.4392069285104601</v>
      </c>
      <c r="S18" s="5">
        <v>41.270483142125521</v>
      </c>
      <c r="T18" s="5">
        <v>4127.0483142125522</v>
      </c>
      <c r="U18" s="5">
        <v>7.1186723961676026E-3</v>
      </c>
      <c r="V18" s="5">
        <v>0.50688443396226412</v>
      </c>
      <c r="W18" s="5">
        <v>7.0963820754716975</v>
      </c>
      <c r="X18" s="5">
        <v>709.63820754716983</v>
      </c>
      <c r="Y18" s="5">
        <v>1.2240423505426696E-3</v>
      </c>
      <c r="Z18" s="5">
        <v>6.7849921956106032</v>
      </c>
      <c r="AA18" s="26" t="s">
        <v>235</v>
      </c>
      <c r="AB18" s="26" t="s">
        <v>248</v>
      </c>
      <c r="AC18" s="26"/>
    </row>
    <row r="19" spans="1:29" x14ac:dyDescent="0.3">
      <c r="A19" s="22">
        <v>44398</v>
      </c>
      <c r="B19" s="23" t="s">
        <v>250</v>
      </c>
      <c r="C19" s="24" t="s">
        <v>34</v>
      </c>
      <c r="D19" s="8" t="s">
        <v>35</v>
      </c>
      <c r="E19" s="24" t="s">
        <v>85</v>
      </c>
      <c r="F19" s="25" t="s">
        <v>59</v>
      </c>
      <c r="G19" s="25" t="s">
        <v>65</v>
      </c>
      <c r="H19" s="25" t="s">
        <v>66</v>
      </c>
      <c r="I19" s="25" t="s">
        <v>66</v>
      </c>
      <c r="J19" s="25"/>
      <c r="K19" s="25" t="s">
        <v>375</v>
      </c>
      <c r="L19" s="25">
        <v>10</v>
      </c>
      <c r="M19" s="26"/>
      <c r="N19" s="25">
        <v>118999366</v>
      </c>
      <c r="O19" s="27">
        <v>24374897.612751104</v>
      </c>
      <c r="P19" s="25">
        <v>608</v>
      </c>
      <c r="Q19" s="25">
        <v>42</v>
      </c>
      <c r="R19" s="3">
        <v>3.4782061062386402</v>
      </c>
      <c r="S19" s="5">
        <v>41.738473274863679</v>
      </c>
      <c r="T19" s="5">
        <v>4173.8473274863682</v>
      </c>
      <c r="U19" s="5">
        <v>3.5074534157487597E-2</v>
      </c>
      <c r="V19" s="5">
        <v>0.48933726415094336</v>
      </c>
      <c r="W19" s="5">
        <v>6.8507216981132073</v>
      </c>
      <c r="X19" s="5">
        <v>685.07216981132069</v>
      </c>
      <c r="Y19" s="5">
        <v>5.7569396614375297E-3</v>
      </c>
      <c r="Z19" s="5">
        <v>7.107993527273524</v>
      </c>
      <c r="AA19" s="26" t="s">
        <v>235</v>
      </c>
      <c r="AB19" s="26" t="s">
        <v>248</v>
      </c>
      <c r="AC19" s="26"/>
    </row>
    <row r="20" spans="1:29" x14ac:dyDescent="0.3">
      <c r="A20" s="22">
        <v>44398</v>
      </c>
      <c r="B20" s="23" t="s">
        <v>250</v>
      </c>
      <c r="C20" s="24" t="s">
        <v>34</v>
      </c>
      <c r="D20" s="8" t="s">
        <v>35</v>
      </c>
      <c r="E20" s="24" t="s">
        <v>86</v>
      </c>
      <c r="F20" s="25" t="s">
        <v>59</v>
      </c>
      <c r="G20" s="25" t="s">
        <v>65</v>
      </c>
      <c r="H20" s="25" t="s">
        <v>66</v>
      </c>
      <c r="I20" s="25" t="s">
        <v>66</v>
      </c>
      <c r="J20" s="25"/>
      <c r="K20" s="25" t="s">
        <v>375</v>
      </c>
      <c r="L20" s="25">
        <v>14</v>
      </c>
      <c r="M20" s="26"/>
      <c r="N20" s="25">
        <v>142677903</v>
      </c>
      <c r="O20" s="27">
        <v>68441075.272953555</v>
      </c>
      <c r="P20" s="25">
        <v>634</v>
      </c>
      <c r="Q20" s="25">
        <v>97</v>
      </c>
      <c r="R20" s="3">
        <v>6.2614787480805294</v>
      </c>
      <c r="S20" s="5">
        <v>75.13774497696636</v>
      </c>
      <c r="T20" s="5">
        <v>5366.9817840690257</v>
      </c>
      <c r="U20" s="5">
        <v>3.7616068579792807E-2</v>
      </c>
      <c r="V20" s="5">
        <v>0.88197877358490562</v>
      </c>
      <c r="W20" s="5">
        <v>12.347702830188679</v>
      </c>
      <c r="X20" s="5">
        <v>881.97877358490564</v>
      </c>
      <c r="Y20" s="5">
        <v>6.1816073480201461E-3</v>
      </c>
      <c r="Z20" s="5">
        <v>7.0993531087262092</v>
      </c>
      <c r="AA20" s="26" t="s">
        <v>235</v>
      </c>
      <c r="AB20" s="26" t="s">
        <v>248</v>
      </c>
      <c r="AC20" s="26"/>
    </row>
    <row r="21" spans="1:29" x14ac:dyDescent="0.3">
      <c r="A21" s="28">
        <v>44398</v>
      </c>
      <c r="B21" s="23" t="s">
        <v>250</v>
      </c>
      <c r="C21" s="29" t="s">
        <v>32</v>
      </c>
      <c r="D21" s="9" t="s">
        <v>33</v>
      </c>
      <c r="E21" s="29" t="s">
        <v>87</v>
      </c>
      <c r="F21" s="30" t="s">
        <v>59</v>
      </c>
      <c r="G21" s="30" t="s">
        <v>60</v>
      </c>
      <c r="H21" s="30" t="s">
        <v>61</v>
      </c>
      <c r="I21" s="30" t="s">
        <v>361</v>
      </c>
      <c r="J21" s="30" t="s">
        <v>362</v>
      </c>
      <c r="K21" s="25" t="s">
        <v>375</v>
      </c>
      <c r="L21" s="30">
        <v>49</v>
      </c>
      <c r="M21" s="26"/>
      <c r="N21" s="30">
        <v>5847445</v>
      </c>
      <c r="O21" s="32">
        <v>723800.7360926274</v>
      </c>
      <c r="P21" s="30">
        <v>223</v>
      </c>
      <c r="Q21" s="30">
        <v>9</v>
      </c>
      <c r="R21" s="4">
        <v>1.0964370471525369</v>
      </c>
      <c r="S21" s="5">
        <v>13.157244565830442</v>
      </c>
      <c r="T21" s="5">
        <v>268.51519522102944</v>
      </c>
      <c r="U21" s="5">
        <v>4.5920089068136501E-2</v>
      </c>
      <c r="V21" s="5">
        <v>0.13705831903945112</v>
      </c>
      <c r="W21" s="5">
        <v>1.9188164665523157</v>
      </c>
      <c r="X21" s="5">
        <v>39.159519725557466</v>
      </c>
      <c r="Y21" s="5">
        <v>6.6968598636767797E-3</v>
      </c>
      <c r="Z21" s="5">
        <v>7.9997847254856262</v>
      </c>
      <c r="AA21" s="26" t="s">
        <v>235</v>
      </c>
      <c r="AB21" s="26" t="s">
        <v>248</v>
      </c>
      <c r="AC21" s="31" t="s">
        <v>234</v>
      </c>
    </row>
    <row r="22" spans="1:29" x14ac:dyDescent="0.3">
      <c r="A22" s="22">
        <v>44399</v>
      </c>
      <c r="B22" s="23" t="s">
        <v>250</v>
      </c>
      <c r="C22" s="24" t="s">
        <v>36</v>
      </c>
      <c r="D22" s="8" t="s">
        <v>37</v>
      </c>
      <c r="E22" s="24" t="s">
        <v>88</v>
      </c>
      <c r="F22" s="25" t="s">
        <v>59</v>
      </c>
      <c r="G22" s="25" t="s">
        <v>65</v>
      </c>
      <c r="H22" s="25" t="s">
        <v>66</v>
      </c>
      <c r="I22" s="25" t="s">
        <v>66</v>
      </c>
      <c r="J22" s="25"/>
      <c r="K22" s="25" t="s">
        <v>375</v>
      </c>
      <c r="L22" s="25">
        <v>20</v>
      </c>
      <c r="M22" s="26"/>
      <c r="N22" s="25">
        <v>173003540</v>
      </c>
      <c r="O22" s="27">
        <v>91929912.948575512</v>
      </c>
      <c r="P22" s="25">
        <v>670</v>
      </c>
      <c r="Q22" s="25">
        <v>123</v>
      </c>
      <c r="R22" s="3">
        <v>15.562312766640378</v>
      </c>
      <c r="S22" s="5">
        <v>186.74775319968455</v>
      </c>
      <c r="T22" s="5">
        <v>9337.387659984226</v>
      </c>
      <c r="U22" s="5">
        <v>5.3972234672101077E-2</v>
      </c>
      <c r="V22" s="5">
        <v>2.1459410377358492</v>
      </c>
      <c r="W22" s="5">
        <v>30.04317452830189</v>
      </c>
      <c r="X22" s="5">
        <v>1502.1587264150944</v>
      </c>
      <c r="Y22" s="5">
        <v>8.6828207469921981E-3</v>
      </c>
      <c r="Z22" s="5">
        <v>7.2519759364217879</v>
      </c>
      <c r="AA22" s="26" t="s">
        <v>235</v>
      </c>
      <c r="AB22" s="26" t="s">
        <v>248</v>
      </c>
      <c r="AC22" s="26"/>
    </row>
    <row r="23" spans="1:29" x14ac:dyDescent="0.3">
      <c r="A23" s="22">
        <v>44399</v>
      </c>
      <c r="B23" s="23" t="s">
        <v>250</v>
      </c>
      <c r="C23" s="24" t="s">
        <v>36</v>
      </c>
      <c r="D23" s="8" t="s">
        <v>37</v>
      </c>
      <c r="E23" s="24" t="s">
        <v>89</v>
      </c>
      <c r="F23" s="25" t="s">
        <v>59</v>
      </c>
      <c r="G23" s="25" t="s">
        <v>65</v>
      </c>
      <c r="H23" s="25" t="s">
        <v>66</v>
      </c>
      <c r="I23" s="25" t="s">
        <v>66</v>
      </c>
      <c r="J23" s="25"/>
      <c r="K23" s="25" t="s">
        <v>375</v>
      </c>
      <c r="L23" s="25">
        <v>20</v>
      </c>
      <c r="M23" s="26"/>
      <c r="N23" s="25">
        <v>108396427</v>
      </c>
      <c r="O23" s="27">
        <v>27200130.78542446</v>
      </c>
      <c r="P23" s="25">
        <v>588</v>
      </c>
      <c r="Q23" s="25">
        <v>46</v>
      </c>
      <c r="R23" s="3">
        <v>9.981906329426705</v>
      </c>
      <c r="S23" s="5">
        <v>119.78287595312045</v>
      </c>
      <c r="T23" s="5">
        <v>5989.1437976560228</v>
      </c>
      <c r="U23" s="5">
        <v>5.5252225220080574E-2</v>
      </c>
      <c r="V23" s="5">
        <v>1.3598089622641507</v>
      </c>
      <c r="W23" s="5">
        <v>19.037325471698111</v>
      </c>
      <c r="X23" s="5">
        <v>951.86627358490546</v>
      </c>
      <c r="Y23" s="5">
        <v>8.7813436284657747E-3</v>
      </c>
      <c r="Z23" s="5">
        <v>7.3406681426825768</v>
      </c>
      <c r="AA23" s="26" t="s">
        <v>235</v>
      </c>
      <c r="AB23" s="26" t="s">
        <v>248</v>
      </c>
      <c r="AC23" s="26"/>
    </row>
    <row r="24" spans="1:29" x14ac:dyDescent="0.3">
      <c r="A24" s="22">
        <v>44399</v>
      </c>
      <c r="B24" s="23" t="s">
        <v>250</v>
      </c>
      <c r="C24" s="24" t="s">
        <v>36</v>
      </c>
      <c r="D24" s="8" t="s">
        <v>37</v>
      </c>
      <c r="E24" s="24" t="s">
        <v>90</v>
      </c>
      <c r="F24" s="25" t="s">
        <v>59</v>
      </c>
      <c r="G24" s="25" t="s">
        <v>65</v>
      </c>
      <c r="H24" s="25" t="s">
        <v>66</v>
      </c>
      <c r="I24" s="25" t="s">
        <v>66</v>
      </c>
      <c r="J24" s="25"/>
      <c r="K24" s="25" t="s">
        <v>375</v>
      </c>
      <c r="L24" s="25">
        <v>20</v>
      </c>
      <c r="M24" s="26"/>
      <c r="N24" s="25">
        <v>156309846</v>
      </c>
      <c r="O24" s="27">
        <v>78709809.952080831</v>
      </c>
      <c r="P24" s="25">
        <v>652</v>
      </c>
      <c r="Q24" s="25">
        <v>105</v>
      </c>
      <c r="R24" s="3">
        <v>13.529891763468759</v>
      </c>
      <c r="S24" s="5">
        <v>162.35870116162511</v>
      </c>
      <c r="T24" s="5">
        <v>8117.9350580812543</v>
      </c>
      <c r="U24" s="5">
        <v>5.1934892560007093E-2</v>
      </c>
      <c r="V24" s="5">
        <v>1.8649976415094338</v>
      </c>
      <c r="W24" s="5">
        <v>26.109966981132075</v>
      </c>
      <c r="X24" s="5">
        <v>1305.4983490566037</v>
      </c>
      <c r="Y24" s="5">
        <v>8.3519905013315909E-3</v>
      </c>
      <c r="Z24" s="5">
        <v>7.2546428276007662</v>
      </c>
      <c r="AA24" s="26" t="s">
        <v>235</v>
      </c>
      <c r="AB24" s="26" t="s">
        <v>248</v>
      </c>
      <c r="AC24" s="26"/>
    </row>
    <row r="25" spans="1:29" x14ac:dyDescent="0.3">
      <c r="A25" s="22">
        <v>44399</v>
      </c>
      <c r="B25" s="23" t="s">
        <v>250</v>
      </c>
      <c r="C25" s="24" t="s">
        <v>36</v>
      </c>
      <c r="D25" s="8" t="s">
        <v>37</v>
      </c>
      <c r="E25" s="24" t="s">
        <v>91</v>
      </c>
      <c r="F25" s="25" t="s">
        <v>59</v>
      </c>
      <c r="G25" s="25" t="s">
        <v>65</v>
      </c>
      <c r="H25" s="25" t="s">
        <v>66</v>
      </c>
      <c r="I25" s="25" t="s">
        <v>66</v>
      </c>
      <c r="J25" s="25"/>
      <c r="K25" s="25" t="s">
        <v>375</v>
      </c>
      <c r="L25" s="25">
        <v>20</v>
      </c>
      <c r="M25" s="26"/>
      <c r="N25" s="25">
        <v>146864831</v>
      </c>
      <c r="O25" s="27">
        <v>76609497.193601623</v>
      </c>
      <c r="P25" s="25">
        <v>641</v>
      </c>
      <c r="Q25" s="25">
        <v>95</v>
      </c>
      <c r="R25" s="3">
        <v>13.594263900200815</v>
      </c>
      <c r="S25" s="5">
        <v>163.13116680240978</v>
      </c>
      <c r="T25" s="5">
        <v>8156.5583401204885</v>
      </c>
      <c r="U25" s="5">
        <v>5.5537859435663584E-2</v>
      </c>
      <c r="V25" s="5">
        <v>1.8285825471698116</v>
      </c>
      <c r="W25" s="5">
        <v>25.600155660377361</v>
      </c>
      <c r="X25" s="5">
        <v>1280.0077830188682</v>
      </c>
      <c r="Y25" s="5">
        <v>8.7155500353850411E-3</v>
      </c>
      <c r="Z25" s="5">
        <v>7.4343178661752702</v>
      </c>
      <c r="AA25" s="26" t="s">
        <v>235</v>
      </c>
      <c r="AB25" s="26" t="s">
        <v>248</v>
      </c>
      <c r="AC25" s="26"/>
    </row>
    <row r="26" spans="1:29" x14ac:dyDescent="0.3">
      <c r="A26" s="22">
        <v>44399</v>
      </c>
      <c r="B26" s="23" t="s">
        <v>250</v>
      </c>
      <c r="C26" s="24" t="s">
        <v>36</v>
      </c>
      <c r="D26" s="8" t="s">
        <v>37</v>
      </c>
      <c r="E26" s="24" t="s">
        <v>92</v>
      </c>
      <c r="F26" s="25" t="s">
        <v>59</v>
      </c>
      <c r="G26" s="25" t="s">
        <v>65</v>
      </c>
      <c r="H26" s="25" t="s">
        <v>66</v>
      </c>
      <c r="I26" s="25" t="s">
        <v>66</v>
      </c>
      <c r="J26" s="25"/>
      <c r="K26" s="25" t="s">
        <v>375</v>
      </c>
      <c r="L26" s="25">
        <v>20</v>
      </c>
      <c r="M26" s="26"/>
      <c r="N26" s="25">
        <v>129293503</v>
      </c>
      <c r="O26" s="27">
        <v>57062360.899516188</v>
      </c>
      <c r="P26" s="25">
        <v>618</v>
      </c>
      <c r="Q26" s="25">
        <v>78</v>
      </c>
      <c r="R26" s="3">
        <v>12.130150191754909</v>
      </c>
      <c r="S26" s="5">
        <v>145.56180230105892</v>
      </c>
      <c r="T26" s="5">
        <v>7278.0901150529453</v>
      </c>
      <c r="U26" s="5">
        <v>5.6291228454479612E-2</v>
      </c>
      <c r="V26" s="5">
        <v>1.6789599056603772</v>
      </c>
      <c r="W26" s="5">
        <v>23.50543867924528</v>
      </c>
      <c r="X26" s="5">
        <v>1175.271933962264</v>
      </c>
      <c r="Y26" s="5">
        <v>9.0899535297010552E-3</v>
      </c>
      <c r="Z26" s="5">
        <v>7.2248003962809433</v>
      </c>
      <c r="AA26" s="26" t="s">
        <v>235</v>
      </c>
      <c r="AB26" s="26" t="s">
        <v>248</v>
      </c>
      <c r="AC26" s="26"/>
    </row>
    <row r="27" spans="1:29" x14ac:dyDescent="0.3">
      <c r="A27" s="28">
        <v>44399</v>
      </c>
      <c r="B27" s="23" t="s">
        <v>250</v>
      </c>
      <c r="C27" s="29" t="s">
        <v>36</v>
      </c>
      <c r="D27" s="9" t="s">
        <v>37</v>
      </c>
      <c r="E27" s="29" t="s">
        <v>93</v>
      </c>
      <c r="F27" s="30" t="s">
        <v>59</v>
      </c>
      <c r="G27" s="30" t="s">
        <v>60</v>
      </c>
      <c r="H27" s="30" t="s">
        <v>61</v>
      </c>
      <c r="I27" s="30" t="s">
        <v>361</v>
      </c>
      <c r="J27" s="30" t="s">
        <v>363</v>
      </c>
      <c r="K27" s="25" t="s">
        <v>375</v>
      </c>
      <c r="L27" s="30">
        <v>12</v>
      </c>
      <c r="M27" s="26"/>
      <c r="N27" s="32">
        <v>4085715.0297876536</v>
      </c>
      <c r="O27" s="32">
        <v>849078.73251749075</v>
      </c>
      <c r="P27" s="30">
        <v>197</v>
      </c>
      <c r="Q27" s="30">
        <v>14</v>
      </c>
      <c r="R27" s="4">
        <v>0.1400174535897506</v>
      </c>
      <c r="S27" s="5">
        <v>1.6802094430770071</v>
      </c>
      <c r="T27" s="5">
        <v>140.0174535897506</v>
      </c>
      <c r="U27" s="5">
        <v>3.4269999882255056E-2</v>
      </c>
      <c r="V27" s="5">
        <v>2.620926243567754E-2</v>
      </c>
      <c r="W27" s="5">
        <v>0.36692967409948557</v>
      </c>
      <c r="X27" s="5">
        <v>30.577472841623795</v>
      </c>
      <c r="Y27" s="5">
        <v>7.4839954863942125E-3</v>
      </c>
      <c r="Z27" s="5"/>
      <c r="AA27" s="26" t="s">
        <v>235</v>
      </c>
      <c r="AB27" s="26" t="s">
        <v>248</v>
      </c>
      <c r="AC27" s="31" t="s">
        <v>234</v>
      </c>
    </row>
    <row r="28" spans="1:29" x14ac:dyDescent="0.3">
      <c r="A28" s="22">
        <v>44399</v>
      </c>
      <c r="B28" s="23" t="s">
        <v>250</v>
      </c>
      <c r="C28" s="24" t="s">
        <v>36</v>
      </c>
      <c r="D28" s="8" t="s">
        <v>37</v>
      </c>
      <c r="E28" s="24" t="s">
        <v>94</v>
      </c>
      <c r="F28" s="25" t="s">
        <v>59</v>
      </c>
      <c r="G28" s="25" t="s">
        <v>60</v>
      </c>
      <c r="H28" s="25" t="s">
        <v>61</v>
      </c>
      <c r="I28" s="25" t="s">
        <v>361</v>
      </c>
      <c r="J28" s="25" t="s">
        <v>362</v>
      </c>
      <c r="K28" s="25" t="s">
        <v>375</v>
      </c>
      <c r="L28" s="25">
        <v>13</v>
      </c>
      <c r="M28" s="26"/>
      <c r="N28" s="25">
        <v>7576149</v>
      </c>
      <c r="O28" s="27">
        <v>1037765.5773692492</v>
      </c>
      <c r="P28" s="25">
        <v>243</v>
      </c>
      <c r="Q28" s="25">
        <v>11</v>
      </c>
      <c r="R28" s="3">
        <v>0.38740380387754569</v>
      </c>
      <c r="S28" s="5">
        <v>4.6488456465305479</v>
      </c>
      <c r="T28" s="5">
        <v>357.60351127158066</v>
      </c>
      <c r="U28" s="5">
        <v>4.7201224694971108E-2</v>
      </c>
      <c r="V28" s="5"/>
      <c r="W28" s="5"/>
      <c r="X28" s="5"/>
      <c r="Y28" s="5"/>
      <c r="Z28" s="5"/>
      <c r="AA28" s="26" t="s">
        <v>235</v>
      </c>
      <c r="AB28" s="26" t="s">
        <v>248</v>
      </c>
      <c r="AC28" s="26"/>
    </row>
    <row r="29" spans="1:29" x14ac:dyDescent="0.3">
      <c r="A29" s="22">
        <v>44399</v>
      </c>
      <c r="B29" s="23" t="s">
        <v>250</v>
      </c>
      <c r="C29" s="24" t="s">
        <v>36</v>
      </c>
      <c r="D29" s="8" t="s">
        <v>37</v>
      </c>
      <c r="E29" s="24" t="s">
        <v>95</v>
      </c>
      <c r="F29" s="25" t="s">
        <v>59</v>
      </c>
      <c r="G29" s="25" t="s">
        <v>65</v>
      </c>
      <c r="H29" s="25" t="s">
        <v>66</v>
      </c>
      <c r="I29" s="25" t="s">
        <v>66</v>
      </c>
      <c r="J29" s="25"/>
      <c r="K29" s="25" t="s">
        <v>375</v>
      </c>
      <c r="L29" s="25">
        <v>21</v>
      </c>
      <c r="M29" s="26"/>
      <c r="N29" s="25">
        <v>112600203</v>
      </c>
      <c r="O29" s="27">
        <v>38928001.416450508</v>
      </c>
      <c r="P29" s="25">
        <v>591</v>
      </c>
      <c r="Q29" s="25">
        <v>69</v>
      </c>
      <c r="R29" s="3">
        <v>12.820623585388175</v>
      </c>
      <c r="S29" s="5">
        <v>153.84748302465809</v>
      </c>
      <c r="T29" s="5">
        <v>7326.0706202218144</v>
      </c>
      <c r="U29" s="5">
        <v>6.5062676842792322E-2</v>
      </c>
      <c r="V29" s="5">
        <v>1.7545259433962266</v>
      </c>
      <c r="W29" s="5">
        <v>24.563363207547173</v>
      </c>
      <c r="X29" s="5">
        <v>1169.683962264151</v>
      </c>
      <c r="Y29" s="5">
        <v>1.0387938308283075E-2</v>
      </c>
      <c r="Z29" s="5">
        <v>7.3071724209283344</v>
      </c>
      <c r="AA29" s="26" t="s">
        <v>235</v>
      </c>
      <c r="AB29" s="26" t="s">
        <v>248</v>
      </c>
      <c r="AC29" s="26"/>
    </row>
    <row r="30" spans="1:29" x14ac:dyDescent="0.3">
      <c r="A30" s="22">
        <v>44399</v>
      </c>
      <c r="B30" s="23" t="s">
        <v>250</v>
      </c>
      <c r="C30" s="24" t="s">
        <v>36</v>
      </c>
      <c r="D30" s="8" t="s">
        <v>37</v>
      </c>
      <c r="E30" s="24" t="s">
        <v>96</v>
      </c>
      <c r="F30" s="25" t="s">
        <v>59</v>
      </c>
      <c r="G30" s="25" t="s">
        <v>65</v>
      </c>
      <c r="H30" s="25" t="s">
        <v>66</v>
      </c>
      <c r="I30" s="25" t="s">
        <v>66</v>
      </c>
      <c r="J30" s="25"/>
      <c r="K30" s="25" t="s">
        <v>375</v>
      </c>
      <c r="L30" s="25">
        <v>21</v>
      </c>
      <c r="M30" s="26"/>
      <c r="N30" s="25">
        <v>134046892</v>
      </c>
      <c r="O30" s="27">
        <v>65701194.606415682</v>
      </c>
      <c r="P30" s="25">
        <v>621</v>
      </c>
      <c r="Q30" s="25">
        <v>94</v>
      </c>
      <c r="R30" s="3">
        <v>15.787850180008167</v>
      </c>
      <c r="S30" s="5">
        <v>189.45420216009802</v>
      </c>
      <c r="T30" s="5">
        <v>9021.6286742903812</v>
      </c>
      <c r="U30" s="5">
        <v>6.7302035427202464E-2</v>
      </c>
      <c r="V30" s="5">
        <v>2.1563183962264154</v>
      </c>
      <c r="W30" s="5">
        <v>30.188457547169815</v>
      </c>
      <c r="X30" s="5">
        <v>1437.5455974842769</v>
      </c>
      <c r="Y30" s="5">
        <v>1.0724199390495954E-2</v>
      </c>
      <c r="Z30" s="5">
        <v>7.3216692894876312</v>
      </c>
      <c r="AA30" s="26" t="s">
        <v>235</v>
      </c>
      <c r="AB30" s="26" t="s">
        <v>248</v>
      </c>
      <c r="AC30" s="26"/>
    </row>
    <row r="31" spans="1:29" x14ac:dyDescent="0.3">
      <c r="A31" s="22">
        <v>44399</v>
      </c>
      <c r="B31" s="23" t="s">
        <v>250</v>
      </c>
      <c r="C31" s="24" t="s">
        <v>36</v>
      </c>
      <c r="D31" s="8" t="s">
        <v>37</v>
      </c>
      <c r="E31" s="24" t="s">
        <v>97</v>
      </c>
      <c r="F31" s="25" t="s">
        <v>59</v>
      </c>
      <c r="G31" s="25" t="s">
        <v>65</v>
      </c>
      <c r="H31" s="25" t="s">
        <v>66</v>
      </c>
      <c r="I31" s="25" t="s">
        <v>66</v>
      </c>
      <c r="J31" s="25"/>
      <c r="K31" s="25" t="s">
        <v>375</v>
      </c>
      <c r="L31" s="25">
        <v>15</v>
      </c>
      <c r="M31" s="26"/>
      <c r="N31" s="25">
        <v>140188965</v>
      </c>
      <c r="O31" s="27">
        <v>55103905.169822253</v>
      </c>
      <c r="P31" s="25">
        <v>635</v>
      </c>
      <c r="Q31" s="25">
        <v>78</v>
      </c>
      <c r="R31" s="3">
        <v>9.5862761168107067</v>
      </c>
      <c r="S31" s="5">
        <v>115.03531340172847</v>
      </c>
      <c r="T31" s="5">
        <v>7669.0208934485645</v>
      </c>
      <c r="U31" s="5">
        <v>5.470488275199524E-2</v>
      </c>
      <c r="V31" s="5">
        <v>1.311129716981132</v>
      </c>
      <c r="W31" s="5">
        <v>18.355816037735849</v>
      </c>
      <c r="X31" s="5">
        <v>1223.7210691823898</v>
      </c>
      <c r="Y31" s="5">
        <v>8.7290827004992133E-3</v>
      </c>
      <c r="Z31" s="5">
        <v>7.3114627734035711</v>
      </c>
      <c r="AA31" s="26" t="s">
        <v>235</v>
      </c>
      <c r="AB31" s="26" t="s">
        <v>248</v>
      </c>
      <c r="AC31" s="26"/>
    </row>
    <row r="32" spans="1:29" x14ac:dyDescent="0.3">
      <c r="A32" s="22">
        <v>44399</v>
      </c>
      <c r="B32" s="23" t="s">
        <v>250</v>
      </c>
      <c r="C32" s="24" t="s">
        <v>36</v>
      </c>
      <c r="D32" s="8" t="s">
        <v>37</v>
      </c>
      <c r="E32" s="24" t="s">
        <v>98</v>
      </c>
      <c r="F32" s="25" t="s">
        <v>59</v>
      </c>
      <c r="G32" s="25" t="s">
        <v>65</v>
      </c>
      <c r="H32" s="25" t="s">
        <v>75</v>
      </c>
      <c r="I32" s="25" t="s">
        <v>75</v>
      </c>
      <c r="J32" s="25"/>
      <c r="K32" s="25" t="s">
        <v>375</v>
      </c>
      <c r="L32" s="25">
        <v>1</v>
      </c>
      <c r="M32" s="26"/>
      <c r="N32" s="25">
        <v>1445112514</v>
      </c>
      <c r="O32" s="25"/>
      <c r="P32" s="25">
        <v>1403</v>
      </c>
      <c r="Q32" s="25"/>
      <c r="R32" s="3">
        <v>6.5967307156595263</v>
      </c>
      <c r="S32" s="5">
        <v>79.160768587914319</v>
      </c>
      <c r="T32" s="5">
        <v>79160.768587914325</v>
      </c>
      <c r="U32" s="5">
        <v>5.4778273539962105E-2</v>
      </c>
      <c r="V32" s="5">
        <v>1.0124504716981133</v>
      </c>
      <c r="W32" s="5">
        <v>14.174306603773587</v>
      </c>
      <c r="X32" s="5">
        <v>14174.306603773588</v>
      </c>
      <c r="Y32" s="5">
        <v>9.8084449940439647E-3</v>
      </c>
      <c r="Z32" s="5">
        <v>6.5156083186916645</v>
      </c>
      <c r="AA32" s="26" t="s">
        <v>235</v>
      </c>
      <c r="AB32" s="26" t="s">
        <v>248</v>
      </c>
      <c r="AC32" s="26"/>
    </row>
    <row r="33" spans="1:29" x14ac:dyDescent="0.3">
      <c r="A33" s="22">
        <v>44401</v>
      </c>
      <c r="B33" s="23" t="s">
        <v>250</v>
      </c>
      <c r="C33" s="24" t="s">
        <v>38</v>
      </c>
      <c r="D33" s="8" t="s">
        <v>39</v>
      </c>
      <c r="E33" s="24" t="s">
        <v>99</v>
      </c>
      <c r="F33" s="25" t="s">
        <v>59</v>
      </c>
      <c r="G33" s="25" t="s">
        <v>72</v>
      </c>
      <c r="H33" s="25" t="s">
        <v>73</v>
      </c>
      <c r="I33" s="25" t="s">
        <v>378</v>
      </c>
      <c r="J33" s="25"/>
      <c r="K33" s="25" t="s">
        <v>375</v>
      </c>
      <c r="L33" s="25">
        <v>40</v>
      </c>
      <c r="M33" s="26"/>
      <c r="N33" s="25">
        <v>92555730</v>
      </c>
      <c r="O33" s="27">
        <v>34722608.127801038</v>
      </c>
      <c r="P33" s="25">
        <v>552</v>
      </c>
      <c r="Q33" s="25">
        <v>71</v>
      </c>
      <c r="R33" s="3">
        <v>2.5668939953494121</v>
      </c>
      <c r="S33" s="5">
        <v>30.802727944192945</v>
      </c>
      <c r="T33" s="5">
        <v>770.06819860482369</v>
      </c>
      <c r="U33" s="5">
        <v>8.3200488895157944E-3</v>
      </c>
      <c r="V33" s="5">
        <v>0.41084669811320756</v>
      </c>
      <c r="W33" s="5">
        <v>5.751853773584906</v>
      </c>
      <c r="X33" s="5">
        <v>143.79634433962266</v>
      </c>
      <c r="Y33" s="5">
        <v>1.5536190394654405E-3</v>
      </c>
      <c r="Z33" s="5">
        <v>6.2478145915197603</v>
      </c>
      <c r="AA33" s="26" t="s">
        <v>235</v>
      </c>
      <c r="AB33" s="26" t="s">
        <v>248</v>
      </c>
      <c r="AC33" s="26"/>
    </row>
    <row r="34" spans="1:29" x14ac:dyDescent="0.3">
      <c r="A34" s="22">
        <v>44401</v>
      </c>
      <c r="B34" s="23" t="s">
        <v>250</v>
      </c>
      <c r="C34" s="24" t="s">
        <v>38</v>
      </c>
      <c r="D34" s="8" t="s">
        <v>39</v>
      </c>
      <c r="E34" s="24" t="s">
        <v>100</v>
      </c>
      <c r="F34" s="25" t="s">
        <v>59</v>
      </c>
      <c r="G34" s="25" t="s">
        <v>72</v>
      </c>
      <c r="H34" s="25" t="s">
        <v>73</v>
      </c>
      <c r="I34" s="25" t="s">
        <v>378</v>
      </c>
      <c r="J34" s="25"/>
      <c r="K34" s="25" t="s">
        <v>375</v>
      </c>
      <c r="L34" s="25">
        <v>38</v>
      </c>
      <c r="M34" s="26"/>
      <c r="N34" s="25">
        <v>107522618</v>
      </c>
      <c r="O34" s="27">
        <v>34878838.948030114</v>
      </c>
      <c r="P34" s="25">
        <v>583</v>
      </c>
      <c r="Q34" s="25">
        <v>64</v>
      </c>
      <c r="R34" s="3">
        <v>2.8685502857288321</v>
      </c>
      <c r="S34" s="5">
        <v>34.422603428745987</v>
      </c>
      <c r="T34" s="5">
        <v>905.85798496699965</v>
      </c>
      <c r="U34" s="5">
        <v>8.4248133259459835E-3</v>
      </c>
      <c r="V34" s="5">
        <v>0.46839386792452831</v>
      </c>
      <c r="W34" s="5">
        <v>6.5575141509433958</v>
      </c>
      <c r="X34" s="5">
        <v>172.56616186693148</v>
      </c>
      <c r="Y34" s="5">
        <v>1.6049289449679462E-3</v>
      </c>
      <c r="Z34" s="5">
        <v>6.1242268145812657</v>
      </c>
      <c r="AA34" s="26" t="s">
        <v>235</v>
      </c>
      <c r="AB34" s="26" t="s">
        <v>248</v>
      </c>
      <c r="AC34" s="26"/>
    </row>
    <row r="35" spans="1:29" x14ac:dyDescent="0.3">
      <c r="A35" s="22">
        <v>44401</v>
      </c>
      <c r="B35" s="23" t="s">
        <v>250</v>
      </c>
      <c r="C35" s="24" t="s">
        <v>38</v>
      </c>
      <c r="D35" s="8" t="s">
        <v>39</v>
      </c>
      <c r="E35" s="24" t="s">
        <v>101</v>
      </c>
      <c r="F35" s="25" t="s">
        <v>59</v>
      </c>
      <c r="G35" s="25" t="s">
        <v>60</v>
      </c>
      <c r="H35" s="25" t="s">
        <v>102</v>
      </c>
      <c r="I35" s="25" t="s">
        <v>102</v>
      </c>
      <c r="J35" s="25" t="s">
        <v>364</v>
      </c>
      <c r="K35" s="25" t="s">
        <v>375</v>
      </c>
      <c r="L35" s="25">
        <v>1</v>
      </c>
      <c r="M35" s="26"/>
      <c r="N35" s="25">
        <v>5366146201.0443249</v>
      </c>
      <c r="O35" s="25"/>
      <c r="P35" s="27">
        <v>2172.1407317774679</v>
      </c>
      <c r="Q35" s="27"/>
      <c r="R35" s="3">
        <v>1.5042838696592913</v>
      </c>
      <c r="S35" s="5">
        <v>18.051406435911495</v>
      </c>
      <c r="T35" s="5">
        <v>18051.406435911496</v>
      </c>
      <c r="U35" s="5">
        <v>3.363942345141183E-3</v>
      </c>
      <c r="V35" s="5">
        <v>0.2477186963979417</v>
      </c>
      <c r="W35" s="5">
        <v>3.4680617495711838</v>
      </c>
      <c r="X35" s="5">
        <v>3468.061749571184</v>
      </c>
      <c r="Y35" s="5">
        <v>6.4628536376743753E-4</v>
      </c>
      <c r="Z35" s="5">
        <v>6.0725487883351805</v>
      </c>
      <c r="AA35" s="26" t="s">
        <v>235</v>
      </c>
      <c r="AB35" s="26" t="s">
        <v>248</v>
      </c>
      <c r="AC35" s="26"/>
    </row>
    <row r="36" spans="1:29" x14ac:dyDescent="0.3">
      <c r="A36" s="22">
        <v>44401</v>
      </c>
      <c r="B36" s="23" t="s">
        <v>250</v>
      </c>
      <c r="C36" s="24" t="s">
        <v>38</v>
      </c>
      <c r="D36" s="8" t="s">
        <v>39</v>
      </c>
      <c r="E36" s="24" t="s">
        <v>103</v>
      </c>
      <c r="F36" s="25" t="s">
        <v>59</v>
      </c>
      <c r="G36" s="25" t="s">
        <v>104</v>
      </c>
      <c r="H36" s="25" t="s">
        <v>105</v>
      </c>
      <c r="I36" s="25" t="s">
        <v>105</v>
      </c>
      <c r="J36" s="25" t="s">
        <v>365</v>
      </c>
      <c r="K36" s="25" t="s">
        <v>375</v>
      </c>
      <c r="L36" s="25">
        <v>3</v>
      </c>
      <c r="M36" s="26"/>
      <c r="N36" s="25">
        <v>4071426746</v>
      </c>
      <c r="O36" s="25">
        <v>1047527881.784761</v>
      </c>
      <c r="P36" s="25">
        <v>1972</v>
      </c>
      <c r="Q36" s="25">
        <v>164</v>
      </c>
      <c r="R36" s="3">
        <v>3.7270020653599847</v>
      </c>
      <c r="S36" s="5">
        <v>44.724024784319816</v>
      </c>
      <c r="T36" s="5">
        <v>14908.008261439938</v>
      </c>
      <c r="U36" s="5">
        <v>3.6616177059028286E-3</v>
      </c>
      <c r="V36" s="5">
        <v>0.54009198113207546</v>
      </c>
      <c r="W36" s="5">
        <v>7.5612877358490564</v>
      </c>
      <c r="X36" s="5">
        <v>2520.4292452830186</v>
      </c>
      <c r="Y36" s="5">
        <v>6.1905307464004626E-4</v>
      </c>
      <c r="Z36" s="5">
        <v>6.9006802462571173</v>
      </c>
      <c r="AA36" s="26" t="s">
        <v>235</v>
      </c>
      <c r="AB36" s="26" t="s">
        <v>248</v>
      </c>
      <c r="AC36" s="26"/>
    </row>
    <row r="37" spans="1:29" x14ac:dyDescent="0.3">
      <c r="A37" s="22">
        <v>44401</v>
      </c>
      <c r="B37" s="23" t="s">
        <v>250</v>
      </c>
      <c r="C37" s="24" t="s">
        <v>38</v>
      </c>
      <c r="D37" s="8" t="s">
        <v>39</v>
      </c>
      <c r="E37" s="24" t="s">
        <v>106</v>
      </c>
      <c r="F37" s="25" t="s">
        <v>59</v>
      </c>
      <c r="G37" s="25" t="s">
        <v>68</v>
      </c>
      <c r="H37" s="25" t="s">
        <v>69</v>
      </c>
      <c r="I37" s="25" t="s">
        <v>69</v>
      </c>
      <c r="J37" s="25"/>
      <c r="K37" s="25" t="s">
        <v>375</v>
      </c>
      <c r="L37" s="25">
        <v>26</v>
      </c>
      <c r="M37" s="26"/>
      <c r="N37" s="25">
        <v>3316764829</v>
      </c>
      <c r="O37" s="25">
        <v>2054996622.668788</v>
      </c>
      <c r="P37" s="25">
        <v>1785</v>
      </c>
      <c r="Q37" s="25">
        <v>346</v>
      </c>
      <c r="R37" s="3">
        <v>5.8299035102090393</v>
      </c>
      <c r="S37" s="5">
        <v>69.958842122508472</v>
      </c>
      <c r="T37" s="5">
        <v>2690.7246970195565</v>
      </c>
      <c r="U37" s="5">
        <v>8.1124976769329955E-4</v>
      </c>
      <c r="V37" s="5">
        <v>0.94273349056603772</v>
      </c>
      <c r="W37" s="5">
        <v>13.198268867924527</v>
      </c>
      <c r="X37" s="5">
        <v>507.62572568940487</v>
      </c>
      <c r="Y37" s="5">
        <v>1.5304845289331329E-4</v>
      </c>
      <c r="Z37" s="5">
        <v>6.1840420103338412</v>
      </c>
      <c r="AA37" s="26" t="s">
        <v>235</v>
      </c>
      <c r="AB37" s="26" t="s">
        <v>248</v>
      </c>
      <c r="AC37" s="26"/>
    </row>
    <row r="38" spans="1:29" x14ac:dyDescent="0.3">
      <c r="A38" s="22">
        <v>44401</v>
      </c>
      <c r="B38" s="23" t="s">
        <v>250</v>
      </c>
      <c r="C38" s="24" t="s">
        <v>38</v>
      </c>
      <c r="D38" s="8" t="s">
        <v>39</v>
      </c>
      <c r="E38" s="24" t="s">
        <v>107</v>
      </c>
      <c r="F38" s="25" t="s">
        <v>59</v>
      </c>
      <c r="G38" s="25" t="s">
        <v>65</v>
      </c>
      <c r="H38" s="25" t="s">
        <v>66</v>
      </c>
      <c r="I38" s="25" t="s">
        <v>66</v>
      </c>
      <c r="J38" s="25"/>
      <c r="K38" s="25" t="s">
        <v>375</v>
      </c>
      <c r="L38" s="25">
        <v>15</v>
      </c>
      <c r="M38" s="26"/>
      <c r="N38" s="25">
        <v>117204203</v>
      </c>
      <c r="O38" s="27">
        <v>25618414.328711469</v>
      </c>
      <c r="P38" s="25">
        <v>604</v>
      </c>
      <c r="Q38" s="25">
        <v>45</v>
      </c>
      <c r="R38" s="3">
        <v>8.2283529404921349</v>
      </c>
      <c r="S38" s="5">
        <v>98.740235285905612</v>
      </c>
      <c r="T38" s="5">
        <v>6582.6823523937073</v>
      </c>
      <c r="U38" s="5">
        <v>5.6164217527196594E-2</v>
      </c>
      <c r="V38" s="5">
        <v>1.1372617924528301</v>
      </c>
      <c r="W38" s="5">
        <v>15.921665094339621</v>
      </c>
      <c r="X38" s="5">
        <v>1061.4443396226413</v>
      </c>
      <c r="Y38" s="5">
        <v>9.056367540186603E-3</v>
      </c>
      <c r="Z38" s="5">
        <v>7.2352320240578383</v>
      </c>
      <c r="AA38" s="26" t="s">
        <v>235</v>
      </c>
      <c r="AB38" s="26" t="s">
        <v>248</v>
      </c>
      <c r="AC38" s="26"/>
    </row>
    <row r="39" spans="1:29" x14ac:dyDescent="0.3">
      <c r="A39" s="22">
        <v>44401</v>
      </c>
      <c r="B39" s="23" t="s">
        <v>250</v>
      </c>
      <c r="C39" s="24" t="s">
        <v>38</v>
      </c>
      <c r="D39" s="8" t="s">
        <v>39</v>
      </c>
      <c r="E39" s="24" t="s">
        <v>108</v>
      </c>
      <c r="F39" s="25" t="s">
        <v>59</v>
      </c>
      <c r="G39" s="25" t="s">
        <v>65</v>
      </c>
      <c r="H39" s="25" t="s">
        <v>75</v>
      </c>
      <c r="I39" s="25" t="s">
        <v>75</v>
      </c>
      <c r="J39" s="25"/>
      <c r="K39" s="25" t="s">
        <v>375</v>
      </c>
      <c r="L39" s="25">
        <v>1</v>
      </c>
      <c r="M39" s="26"/>
      <c r="N39" s="25">
        <v>692924755</v>
      </c>
      <c r="O39" s="25"/>
      <c r="P39" s="25">
        <v>1098</v>
      </c>
      <c r="Q39" s="25"/>
      <c r="R39" s="3">
        <v>4.9848430144965992</v>
      </c>
      <c r="S39" s="5">
        <v>59.81811617395919</v>
      </c>
      <c r="T39" s="5">
        <v>59818.116173959192</v>
      </c>
      <c r="U39" s="5">
        <v>8.6327001225348324E-2</v>
      </c>
      <c r="V39" s="5">
        <v>0.65858254716981135</v>
      </c>
      <c r="W39" s="5">
        <v>9.2201556603773582</v>
      </c>
      <c r="X39" s="5">
        <v>9220.1556603773588</v>
      </c>
      <c r="Y39" s="5">
        <v>1.3306142685546512E-2</v>
      </c>
      <c r="Z39" s="5">
        <v>7.5690481564056524</v>
      </c>
      <c r="AA39" s="26" t="s">
        <v>235</v>
      </c>
      <c r="AB39" s="26" t="s">
        <v>248</v>
      </c>
      <c r="AC39" s="26"/>
    </row>
    <row r="40" spans="1:29" x14ac:dyDescent="0.3">
      <c r="A40" s="22">
        <v>44401</v>
      </c>
      <c r="B40" s="23" t="s">
        <v>250</v>
      </c>
      <c r="C40" s="24" t="s">
        <v>38</v>
      </c>
      <c r="D40" s="8" t="s">
        <v>39</v>
      </c>
      <c r="E40" s="24" t="s">
        <v>109</v>
      </c>
      <c r="F40" s="25" t="s">
        <v>59</v>
      </c>
      <c r="G40" s="25" t="s">
        <v>65</v>
      </c>
      <c r="H40" s="25" t="s">
        <v>75</v>
      </c>
      <c r="I40" s="25" t="s">
        <v>75</v>
      </c>
      <c r="J40" s="25"/>
      <c r="K40" s="25" t="s">
        <v>375</v>
      </c>
      <c r="L40" s="25">
        <v>2</v>
      </c>
      <c r="M40" s="26"/>
      <c r="N40" s="25">
        <v>859040066</v>
      </c>
      <c r="O40" s="27">
        <v>10462.989319371725</v>
      </c>
      <c r="P40" s="25">
        <v>1179</v>
      </c>
      <c r="Q40" s="25">
        <v>0</v>
      </c>
      <c r="R40" s="3">
        <v>11.433333558370673</v>
      </c>
      <c r="S40" s="5">
        <v>137.20000270044807</v>
      </c>
      <c r="T40" s="5">
        <v>68600.001350224033</v>
      </c>
      <c r="U40" s="5">
        <v>7.9856579530277735E-2</v>
      </c>
      <c r="V40" s="5">
        <v>1.5852806603773586</v>
      </c>
      <c r="W40" s="5">
        <v>22.193929245283019</v>
      </c>
      <c r="X40" s="5">
        <v>11096.96462264151</v>
      </c>
      <c r="Y40" s="5">
        <v>1.2917866187910156E-2</v>
      </c>
      <c r="Z40" s="5">
        <v>7.2121825769634347</v>
      </c>
      <c r="AA40" s="26" t="s">
        <v>235</v>
      </c>
      <c r="AB40" s="26" t="s">
        <v>248</v>
      </c>
      <c r="AC40" s="26"/>
    </row>
    <row r="41" spans="1:29" x14ac:dyDescent="0.3">
      <c r="A41" s="22">
        <v>44401</v>
      </c>
      <c r="B41" s="23" t="s">
        <v>250</v>
      </c>
      <c r="C41" s="24" t="s">
        <v>38</v>
      </c>
      <c r="D41" s="8" t="s">
        <v>39</v>
      </c>
      <c r="E41" s="24" t="s">
        <v>110</v>
      </c>
      <c r="F41" s="25" t="s">
        <v>59</v>
      </c>
      <c r="G41" s="25" t="s">
        <v>68</v>
      </c>
      <c r="H41" s="25" t="s">
        <v>69</v>
      </c>
      <c r="I41" s="25" t="s">
        <v>69</v>
      </c>
      <c r="J41" s="25"/>
      <c r="K41" s="25" t="s">
        <v>375</v>
      </c>
      <c r="L41" s="25">
        <v>9</v>
      </c>
      <c r="M41" s="26"/>
      <c r="N41" s="25">
        <v>5410639352</v>
      </c>
      <c r="O41" s="25">
        <v>5669457118.2594385</v>
      </c>
      <c r="P41" s="25">
        <v>2011</v>
      </c>
      <c r="Q41" s="25">
        <v>609</v>
      </c>
      <c r="R41" s="3">
        <v>2.8455266747808703</v>
      </c>
      <c r="S41" s="5">
        <v>34.146320097370442</v>
      </c>
      <c r="T41" s="5">
        <v>3794.0355663744936</v>
      </c>
      <c r="U41" s="5">
        <v>7.0121760471284378E-4</v>
      </c>
      <c r="V41" s="5">
        <v>0.45328473413379072</v>
      </c>
      <c r="W41" s="5">
        <v>6.3459862778730702</v>
      </c>
      <c r="X41" s="5">
        <v>705.10958643034121</v>
      </c>
      <c r="Y41" s="5">
        <v>1.3031908810734225E-4</v>
      </c>
      <c r="Z41" s="5">
        <v>6.2775700580752174</v>
      </c>
      <c r="AA41" s="26" t="s">
        <v>235</v>
      </c>
      <c r="AB41" s="26" t="s">
        <v>248</v>
      </c>
      <c r="AC41" s="26"/>
    </row>
    <row r="42" spans="1:29" x14ac:dyDescent="0.3">
      <c r="A42" s="22">
        <v>44401</v>
      </c>
      <c r="B42" s="23" t="s">
        <v>250</v>
      </c>
      <c r="C42" s="24" t="s">
        <v>38</v>
      </c>
      <c r="D42" s="8" t="s">
        <v>39</v>
      </c>
      <c r="E42" s="24" t="s">
        <v>111</v>
      </c>
      <c r="F42" s="25" t="s">
        <v>59</v>
      </c>
      <c r="G42" s="25" t="s">
        <v>104</v>
      </c>
      <c r="H42" s="25" t="s">
        <v>105</v>
      </c>
      <c r="I42" s="25" t="s">
        <v>105</v>
      </c>
      <c r="J42" s="25" t="s">
        <v>365</v>
      </c>
      <c r="K42" s="25" t="s">
        <v>375</v>
      </c>
      <c r="L42" s="25">
        <v>2</v>
      </c>
      <c r="M42" s="26"/>
      <c r="N42" s="25">
        <v>6478438330</v>
      </c>
      <c r="O42" s="25">
        <v>1125774303.0355875</v>
      </c>
      <c r="P42" s="25">
        <v>2309</v>
      </c>
      <c r="Q42" s="25">
        <v>134</v>
      </c>
      <c r="R42" s="3">
        <v>3.85762581726883</v>
      </c>
      <c r="S42" s="5">
        <v>46.291509807225964</v>
      </c>
      <c r="T42" s="5">
        <v>23145.754903612982</v>
      </c>
      <c r="U42" s="5">
        <v>3.5727367807810839E-3</v>
      </c>
      <c r="V42" s="5">
        <v>0.5328278301886793</v>
      </c>
      <c r="W42" s="5">
        <v>7.4595896226415102</v>
      </c>
      <c r="X42" s="5">
        <v>3729.7948113207549</v>
      </c>
      <c r="Y42" s="5">
        <v>5.7572436771513656E-4</v>
      </c>
      <c r="Z42" s="5">
        <v>7.2399105277643043</v>
      </c>
      <c r="AA42" s="26" t="s">
        <v>235</v>
      </c>
      <c r="AB42" s="26" t="s">
        <v>248</v>
      </c>
      <c r="AC42" s="26"/>
    </row>
    <row r="43" spans="1:29" s="1" customFormat="1" x14ac:dyDescent="0.3">
      <c r="A43" s="28">
        <v>44404</v>
      </c>
      <c r="B43" s="53" t="s">
        <v>250</v>
      </c>
      <c r="C43" s="29" t="s">
        <v>40</v>
      </c>
      <c r="D43" s="9" t="s">
        <v>41</v>
      </c>
      <c r="E43" s="29" t="s">
        <v>112</v>
      </c>
      <c r="F43" s="30" t="s">
        <v>59</v>
      </c>
      <c r="G43" s="30" t="s">
        <v>72</v>
      </c>
      <c r="H43" s="30" t="s">
        <v>73</v>
      </c>
      <c r="I43" s="30" t="s">
        <v>378</v>
      </c>
      <c r="J43" s="30"/>
      <c r="K43" s="30" t="s">
        <v>375</v>
      </c>
      <c r="L43" s="30">
        <v>5</v>
      </c>
      <c r="M43" s="31"/>
      <c r="N43" s="30"/>
      <c r="O43" s="30"/>
      <c r="P43" s="30"/>
      <c r="Q43" s="30"/>
      <c r="R43" s="4">
        <v>7.0200308874457482</v>
      </c>
      <c r="S43" s="18">
        <v>84.240370649348975</v>
      </c>
      <c r="T43" s="18">
        <v>16848.074129869794</v>
      </c>
      <c r="U43" s="18"/>
      <c r="V43" s="18">
        <v>0.96820518867924521</v>
      </c>
      <c r="W43" s="18">
        <v>13.554872641509434</v>
      </c>
      <c r="X43" s="18">
        <v>2710.9745283018869</v>
      </c>
      <c r="Y43" s="18"/>
      <c r="Z43" s="18">
        <v>7.2505611099047726</v>
      </c>
      <c r="AA43" s="31" t="s">
        <v>235</v>
      </c>
      <c r="AB43" s="31" t="s">
        <v>248</v>
      </c>
      <c r="AC43" s="30" t="s">
        <v>234</v>
      </c>
    </row>
    <row r="44" spans="1:29" x14ac:dyDescent="0.3">
      <c r="A44" s="22">
        <v>44404</v>
      </c>
      <c r="B44" s="23" t="s">
        <v>250</v>
      </c>
      <c r="C44" s="24" t="s">
        <v>40</v>
      </c>
      <c r="D44" s="8" t="s">
        <v>41</v>
      </c>
      <c r="E44" s="24" t="s">
        <v>113</v>
      </c>
      <c r="F44" s="25" t="s">
        <v>59</v>
      </c>
      <c r="G44" s="25" t="s">
        <v>104</v>
      </c>
      <c r="H44" s="25" t="s">
        <v>105</v>
      </c>
      <c r="I44" s="25" t="s">
        <v>105</v>
      </c>
      <c r="J44" s="25" t="s">
        <v>365</v>
      </c>
      <c r="K44" s="25" t="s">
        <v>375</v>
      </c>
      <c r="L44" s="25">
        <v>6</v>
      </c>
      <c r="M44" s="26"/>
      <c r="N44" s="25">
        <v>1739745108.7516854</v>
      </c>
      <c r="O44" s="27">
        <v>601935016.59218466</v>
      </c>
      <c r="P44" s="25">
        <v>1473</v>
      </c>
      <c r="Q44" s="25">
        <v>186</v>
      </c>
      <c r="R44" s="3">
        <v>5.4234476049564249</v>
      </c>
      <c r="S44" s="5">
        <v>65.081371259477095</v>
      </c>
      <c r="T44" s="5">
        <v>10846.895209912849</v>
      </c>
      <c r="U44" s="5">
        <v>6.23476114710608E-3</v>
      </c>
      <c r="V44" s="5">
        <v>0.61348820754716982</v>
      </c>
      <c r="W44" s="5">
        <v>8.5888349056603772</v>
      </c>
      <c r="X44" s="5">
        <v>1431.4724842767296</v>
      </c>
      <c r="Y44" s="5">
        <v>8.2280586798364396E-4</v>
      </c>
      <c r="Z44" s="5">
        <v>8.8403453208013421</v>
      </c>
      <c r="AA44" s="26" t="s">
        <v>235</v>
      </c>
      <c r="AB44" s="26" t="s">
        <v>248</v>
      </c>
      <c r="AC44" s="26"/>
    </row>
    <row r="45" spans="1:29" x14ac:dyDescent="0.3">
      <c r="A45" s="22">
        <v>44404</v>
      </c>
      <c r="B45" s="23" t="s">
        <v>250</v>
      </c>
      <c r="C45" s="24" t="s">
        <v>40</v>
      </c>
      <c r="D45" s="8" t="s">
        <v>41</v>
      </c>
      <c r="E45" s="24" t="s">
        <v>114</v>
      </c>
      <c r="F45" s="25" t="s">
        <v>59</v>
      </c>
      <c r="G45" s="25" t="s">
        <v>65</v>
      </c>
      <c r="H45" s="25" t="s">
        <v>66</v>
      </c>
      <c r="I45" s="25" t="s">
        <v>66</v>
      </c>
      <c r="J45" s="25"/>
      <c r="K45" s="25" t="s">
        <v>375</v>
      </c>
      <c r="L45" s="25">
        <v>14</v>
      </c>
      <c r="M45" s="26"/>
      <c r="N45" s="25">
        <v>88942446</v>
      </c>
      <c r="O45" s="27">
        <v>36996752.753446825</v>
      </c>
      <c r="P45" s="25">
        <v>546</v>
      </c>
      <c r="Q45" s="25">
        <v>64</v>
      </c>
      <c r="R45" s="3">
        <v>5.1684140479094456</v>
      </c>
      <c r="S45" s="5">
        <v>62.020968574913347</v>
      </c>
      <c r="T45" s="5">
        <v>4430.0691839223819</v>
      </c>
      <c r="U45" s="5">
        <v>4.980826796603257E-2</v>
      </c>
      <c r="V45" s="5">
        <v>0.65829952830188687</v>
      </c>
      <c r="W45" s="5">
        <v>9.2161933962264158</v>
      </c>
      <c r="X45" s="5">
        <v>658.29952830188688</v>
      </c>
      <c r="Y45" s="5">
        <v>7.4014102142174821E-3</v>
      </c>
      <c r="Z45" s="5">
        <v>7.8511586682153656</v>
      </c>
      <c r="AA45" s="26" t="s">
        <v>235</v>
      </c>
      <c r="AB45" s="26" t="s">
        <v>248</v>
      </c>
      <c r="AC45" s="26"/>
    </row>
    <row r="46" spans="1:29" x14ac:dyDescent="0.3">
      <c r="A46" s="22">
        <v>44404</v>
      </c>
      <c r="B46" s="23" t="s">
        <v>250</v>
      </c>
      <c r="C46" s="24" t="s">
        <v>40</v>
      </c>
      <c r="D46" s="8" t="s">
        <v>41</v>
      </c>
      <c r="E46" s="24" t="s">
        <v>115</v>
      </c>
      <c r="F46" s="25" t="s">
        <v>59</v>
      </c>
      <c r="G46" s="25" t="s">
        <v>65</v>
      </c>
      <c r="H46" s="25" t="s">
        <v>66</v>
      </c>
      <c r="I46" s="25" t="s">
        <v>66</v>
      </c>
      <c r="J46" s="25"/>
      <c r="K46" s="25" t="s">
        <v>375</v>
      </c>
      <c r="L46" s="25">
        <v>6</v>
      </c>
      <c r="M46" s="26"/>
      <c r="N46" s="25">
        <v>116908621</v>
      </c>
      <c r="O46" s="27">
        <v>43386164.448240004</v>
      </c>
      <c r="P46" s="25">
        <v>599</v>
      </c>
      <c r="Q46" s="25">
        <v>76</v>
      </c>
      <c r="R46" s="3">
        <v>2.5873280198435515</v>
      </c>
      <c r="S46" s="5">
        <v>31.047936238122617</v>
      </c>
      <c r="T46" s="5">
        <v>5174.6560396871027</v>
      </c>
      <c r="U46" s="5">
        <v>4.4262399089346052E-2</v>
      </c>
      <c r="V46" s="5">
        <v>0.29422813036020584</v>
      </c>
      <c r="W46" s="5">
        <v>4.1191938250428821</v>
      </c>
      <c r="X46" s="5">
        <v>686.53230417381371</v>
      </c>
      <c r="Y46" s="5">
        <v>5.872383903782542E-3</v>
      </c>
      <c r="Z46" s="5">
        <v>8.7936120066971206</v>
      </c>
      <c r="AA46" s="26" t="s">
        <v>235</v>
      </c>
      <c r="AB46" s="26" t="s">
        <v>248</v>
      </c>
      <c r="AC46" s="26"/>
    </row>
    <row r="47" spans="1:29" x14ac:dyDescent="0.3">
      <c r="A47" s="22">
        <v>44404</v>
      </c>
      <c r="B47" s="23" t="s">
        <v>250</v>
      </c>
      <c r="C47" s="24" t="s">
        <v>40</v>
      </c>
      <c r="D47" s="8" t="s">
        <v>41</v>
      </c>
      <c r="E47" s="24" t="s">
        <v>116</v>
      </c>
      <c r="F47" s="25" t="s">
        <v>59</v>
      </c>
      <c r="G47" s="25" t="s">
        <v>60</v>
      </c>
      <c r="H47" s="25" t="s">
        <v>61</v>
      </c>
      <c r="I47" s="25" t="s">
        <v>361</v>
      </c>
      <c r="J47" s="25" t="s">
        <v>362</v>
      </c>
      <c r="K47" s="25" t="s">
        <v>375</v>
      </c>
      <c r="L47" s="25">
        <v>42</v>
      </c>
      <c r="M47" s="26"/>
      <c r="N47" s="27">
        <v>24401823.842054468</v>
      </c>
      <c r="O47" s="27">
        <v>4123606.4520500358</v>
      </c>
      <c r="P47" s="27">
        <v>358.57810077631228</v>
      </c>
      <c r="Q47" s="27">
        <v>22</v>
      </c>
      <c r="R47" s="3">
        <v>2.7198478490076763</v>
      </c>
      <c r="S47" s="5">
        <v>32.638174188092115</v>
      </c>
      <c r="T47" s="5">
        <v>777.09938543076464</v>
      </c>
      <c r="U47" s="5">
        <v>3.1845955058961616E-2</v>
      </c>
      <c r="V47" s="5">
        <v>0.33216745283018873</v>
      </c>
      <c r="W47" s="5">
        <v>4.6503443396226425</v>
      </c>
      <c r="X47" s="5">
        <v>110.72248427672957</v>
      </c>
      <c r="Y47" s="5">
        <v>4.5374675677278178E-3</v>
      </c>
      <c r="Z47" s="5">
        <v>8.1881828753346344</v>
      </c>
      <c r="AA47" s="26" t="s">
        <v>235</v>
      </c>
      <c r="AB47" s="26" t="s">
        <v>248</v>
      </c>
      <c r="AC47" s="26"/>
    </row>
    <row r="48" spans="1:29" x14ac:dyDescent="0.3">
      <c r="A48" s="22">
        <v>44404</v>
      </c>
      <c r="B48" s="23" t="s">
        <v>250</v>
      </c>
      <c r="C48" s="24" t="s">
        <v>40</v>
      </c>
      <c r="D48" s="8" t="s">
        <v>41</v>
      </c>
      <c r="E48" s="24" t="s">
        <v>117</v>
      </c>
      <c r="F48" s="25" t="s">
        <v>118</v>
      </c>
      <c r="G48" s="25" t="s">
        <v>119</v>
      </c>
      <c r="H48" s="25"/>
      <c r="I48" s="25" t="s">
        <v>119</v>
      </c>
      <c r="J48" s="25"/>
      <c r="K48" s="25" t="s">
        <v>375</v>
      </c>
      <c r="L48" s="25">
        <v>12</v>
      </c>
      <c r="M48" s="26"/>
      <c r="N48" s="27">
        <v>9600697.9863918349</v>
      </c>
      <c r="O48" s="27">
        <v>1533677.6485797102</v>
      </c>
      <c r="P48" s="25">
        <v>263</v>
      </c>
      <c r="Q48" s="25">
        <v>14</v>
      </c>
      <c r="R48" s="3">
        <v>1.9740272266769865</v>
      </c>
      <c r="S48" s="5">
        <v>23.68832672012384</v>
      </c>
      <c r="T48" s="5">
        <v>1974.0272266769866</v>
      </c>
      <c r="U48" s="5">
        <v>0.20561288663334693</v>
      </c>
      <c r="V48" s="5">
        <v>0.2874356775300172</v>
      </c>
      <c r="W48" s="5">
        <v>4.0240994854202405</v>
      </c>
      <c r="X48" s="5">
        <v>335.34162378502003</v>
      </c>
      <c r="Y48" s="5">
        <v>3.492887957316624E-2</v>
      </c>
      <c r="Z48" s="5">
        <v>6.8677181748630938</v>
      </c>
      <c r="AA48" s="26" t="s">
        <v>235</v>
      </c>
      <c r="AB48" s="26" t="s">
        <v>248</v>
      </c>
      <c r="AC48" s="26"/>
    </row>
    <row r="49" spans="1:29" x14ac:dyDescent="0.3">
      <c r="A49" s="22">
        <v>44404</v>
      </c>
      <c r="B49" s="23" t="s">
        <v>250</v>
      </c>
      <c r="C49" s="24" t="s">
        <v>40</v>
      </c>
      <c r="D49" s="8" t="s">
        <v>41</v>
      </c>
      <c r="E49" s="24" t="s">
        <v>120</v>
      </c>
      <c r="F49" s="25" t="s">
        <v>59</v>
      </c>
      <c r="G49" s="25" t="s">
        <v>60</v>
      </c>
      <c r="H49" s="25" t="s">
        <v>61</v>
      </c>
      <c r="I49" s="25" t="s">
        <v>361</v>
      </c>
      <c r="J49" s="25" t="s">
        <v>363</v>
      </c>
      <c r="K49" s="25" t="s">
        <v>375</v>
      </c>
      <c r="L49" s="25">
        <v>15</v>
      </c>
      <c r="M49" s="26"/>
      <c r="N49" s="27">
        <v>5455720.2756727748</v>
      </c>
      <c r="O49" s="27">
        <v>857347.85819151148</v>
      </c>
      <c r="P49" s="27">
        <v>217.8</v>
      </c>
      <c r="Q49" s="27">
        <v>12</v>
      </c>
      <c r="R49" s="3">
        <v>0.34327676908089155</v>
      </c>
      <c r="S49" s="5">
        <v>4.1193212289706986</v>
      </c>
      <c r="T49" s="5">
        <v>274.62141526471322</v>
      </c>
      <c r="U49" s="5">
        <v>5.0336417812558786E-2</v>
      </c>
      <c r="V49" s="5">
        <v>2.7341337907375661E-2</v>
      </c>
      <c r="W49" s="5">
        <v>0.38277873070325924</v>
      </c>
      <c r="X49" s="5">
        <v>25.518582046883949</v>
      </c>
      <c r="Y49" s="5">
        <v>4.6773992722229721E-3</v>
      </c>
      <c r="Z49" s="5">
        <v>12.555229383573378</v>
      </c>
      <c r="AA49" s="26" t="s">
        <v>235</v>
      </c>
      <c r="AB49" s="26" t="s">
        <v>248</v>
      </c>
      <c r="AC49" s="26"/>
    </row>
    <row r="50" spans="1:29" x14ac:dyDescent="0.3">
      <c r="A50" s="22">
        <v>44404</v>
      </c>
      <c r="B50" s="23" t="s">
        <v>250</v>
      </c>
      <c r="C50" s="24" t="s">
        <v>40</v>
      </c>
      <c r="D50" s="8" t="s">
        <v>41</v>
      </c>
      <c r="E50" s="24" t="s">
        <v>121</v>
      </c>
      <c r="F50" s="25" t="s">
        <v>118</v>
      </c>
      <c r="G50" s="25" t="s">
        <v>122</v>
      </c>
      <c r="H50" s="25" t="s">
        <v>123</v>
      </c>
      <c r="I50" s="25" t="s">
        <v>124</v>
      </c>
      <c r="J50" s="25" t="s">
        <v>124</v>
      </c>
      <c r="K50" s="25" t="s">
        <v>375</v>
      </c>
      <c r="L50" s="25">
        <v>1</v>
      </c>
      <c r="M50" s="26"/>
      <c r="N50" s="27">
        <v>4414014416.9302111</v>
      </c>
      <c r="O50" s="27"/>
      <c r="P50" s="27">
        <v>2035.2216240467067</v>
      </c>
      <c r="Q50" s="27"/>
      <c r="R50" s="3">
        <v>7.5074012352187802</v>
      </c>
      <c r="S50" s="5">
        <v>90.088814822625366</v>
      </c>
      <c r="T50" s="5">
        <v>90088.814822625369</v>
      </c>
      <c r="U50" s="5">
        <v>2.0409723737440558E-2</v>
      </c>
      <c r="V50" s="5">
        <v>0.92556367924528293</v>
      </c>
      <c r="W50" s="5">
        <v>12.957891509433962</v>
      </c>
      <c r="X50" s="5">
        <v>12957.891509433961</v>
      </c>
      <c r="Y50" s="5">
        <v>2.9356250989424067E-3</v>
      </c>
      <c r="Z50" s="5">
        <v>8.1111666366817854</v>
      </c>
      <c r="AA50" s="26" t="s">
        <v>235</v>
      </c>
      <c r="AB50" s="26" t="s">
        <v>248</v>
      </c>
      <c r="AC50" s="26"/>
    </row>
    <row r="51" spans="1:29" x14ac:dyDescent="0.3">
      <c r="A51" s="22">
        <v>44404</v>
      </c>
      <c r="B51" s="23" t="s">
        <v>250</v>
      </c>
      <c r="C51" s="24" t="s">
        <v>40</v>
      </c>
      <c r="D51" s="8" t="s">
        <v>41</v>
      </c>
      <c r="E51" s="24" t="s">
        <v>125</v>
      </c>
      <c r="F51" s="25" t="s">
        <v>59</v>
      </c>
      <c r="G51" s="25" t="s">
        <v>60</v>
      </c>
      <c r="H51" s="25" t="s">
        <v>61</v>
      </c>
      <c r="I51" s="25" t="s">
        <v>361</v>
      </c>
      <c r="J51" s="25" t="s">
        <v>362</v>
      </c>
      <c r="K51" s="25" t="s">
        <v>375</v>
      </c>
      <c r="L51" s="25">
        <v>19</v>
      </c>
      <c r="M51" s="26"/>
      <c r="N51" s="27">
        <v>8111137.5824846448</v>
      </c>
      <c r="O51" s="27">
        <v>2600130.2424237728</v>
      </c>
      <c r="P51" s="27">
        <v>246.36793948827963</v>
      </c>
      <c r="Q51" s="27">
        <v>28</v>
      </c>
      <c r="R51" s="3">
        <v>0.46457024070993358</v>
      </c>
      <c r="S51" s="5">
        <v>5.5748428885192034</v>
      </c>
      <c r="T51" s="5">
        <v>293.41278360627388</v>
      </c>
      <c r="U51" s="5">
        <v>3.6174060743325992E-2</v>
      </c>
      <c r="V51" s="5">
        <v>4.6775300171526597E-2</v>
      </c>
      <c r="W51" s="5">
        <v>0.65485420240137238</v>
      </c>
      <c r="X51" s="5">
        <v>34.466010652703808</v>
      </c>
      <c r="Y51" s="5">
        <v>4.2492203223294363E-3</v>
      </c>
      <c r="Z51" s="5">
        <v>9.9319563745467985</v>
      </c>
      <c r="AA51" s="26" t="s">
        <v>235</v>
      </c>
      <c r="AB51" s="26" t="s">
        <v>248</v>
      </c>
      <c r="AC51" s="26"/>
    </row>
    <row r="52" spans="1:29" x14ac:dyDescent="0.3">
      <c r="A52" s="22">
        <v>44405</v>
      </c>
      <c r="B52" s="23" t="s">
        <v>250</v>
      </c>
      <c r="C52" s="24"/>
      <c r="D52" s="8"/>
      <c r="E52" s="24" t="s">
        <v>126</v>
      </c>
      <c r="F52" s="25" t="s">
        <v>59</v>
      </c>
      <c r="G52" s="25" t="s">
        <v>65</v>
      </c>
      <c r="H52" s="25" t="s">
        <v>66</v>
      </c>
      <c r="I52" s="25" t="s">
        <v>66</v>
      </c>
      <c r="J52" s="25"/>
      <c r="K52" s="25" t="s">
        <v>375</v>
      </c>
      <c r="L52" s="25">
        <v>15</v>
      </c>
      <c r="M52" s="26"/>
      <c r="N52" s="27">
        <v>74973075.338283464</v>
      </c>
      <c r="O52" s="27">
        <v>36521232.804809175</v>
      </c>
      <c r="P52" s="25">
        <v>512</v>
      </c>
      <c r="Q52" s="25">
        <v>76</v>
      </c>
      <c r="R52" s="3">
        <v>4.0081944017837587</v>
      </c>
      <c r="S52" s="5">
        <v>48.098332821405108</v>
      </c>
      <c r="T52" s="5">
        <v>3206.5555214270071</v>
      </c>
      <c r="U52" s="5">
        <v>4.2769427650644141E-2</v>
      </c>
      <c r="V52" s="5">
        <v>0.50018632075471703</v>
      </c>
      <c r="W52" s="5">
        <v>7.002608490566038</v>
      </c>
      <c r="X52" s="5">
        <v>466.84056603773587</v>
      </c>
      <c r="Y52" s="5">
        <v>6.2267762650967751E-3</v>
      </c>
      <c r="Z52" s="5">
        <v>8.0134026770982203</v>
      </c>
      <c r="AA52" s="26" t="s">
        <v>235</v>
      </c>
      <c r="AB52" s="26" t="s">
        <v>248</v>
      </c>
      <c r="AC52" s="26"/>
    </row>
    <row r="53" spans="1:29" x14ac:dyDescent="0.3">
      <c r="A53" s="22">
        <v>44405</v>
      </c>
      <c r="B53" s="23" t="s">
        <v>250</v>
      </c>
      <c r="C53" s="24"/>
      <c r="D53" s="8"/>
      <c r="E53" s="24" t="s">
        <v>127</v>
      </c>
      <c r="F53" s="25" t="s">
        <v>59</v>
      </c>
      <c r="G53" s="25" t="s">
        <v>65</v>
      </c>
      <c r="H53" s="25" t="s">
        <v>66</v>
      </c>
      <c r="I53" s="25" t="s">
        <v>66</v>
      </c>
      <c r="J53" s="25"/>
      <c r="K53" s="25" t="s">
        <v>375</v>
      </c>
      <c r="L53" s="25">
        <v>15</v>
      </c>
      <c r="M53" s="26"/>
      <c r="N53" s="27">
        <v>58922066.314311378</v>
      </c>
      <c r="O53" s="27">
        <v>31892709.706122506</v>
      </c>
      <c r="P53" s="25">
        <v>472</v>
      </c>
      <c r="Q53" s="25">
        <v>73</v>
      </c>
      <c r="R53" s="3">
        <v>3.4168582211858336</v>
      </c>
      <c r="S53" s="5">
        <v>41.002298654230003</v>
      </c>
      <c r="T53" s="5">
        <v>2733.4865769486669</v>
      </c>
      <c r="U53" s="5">
        <v>4.6391560037410635E-2</v>
      </c>
      <c r="V53" s="5">
        <v>0.42424292452830192</v>
      </c>
      <c r="W53" s="5">
        <v>5.9394009433962269</v>
      </c>
      <c r="X53" s="5">
        <v>395.96006289308178</v>
      </c>
      <c r="Y53" s="5">
        <v>6.7200641060496617E-3</v>
      </c>
      <c r="Z53" s="5">
        <v>8.0540134522806621</v>
      </c>
      <c r="AA53" s="26" t="s">
        <v>235</v>
      </c>
      <c r="AB53" s="26" t="s">
        <v>248</v>
      </c>
      <c r="AC53" s="26"/>
    </row>
    <row r="54" spans="1:29" x14ac:dyDescent="0.3">
      <c r="A54" s="22">
        <v>44405</v>
      </c>
      <c r="B54" s="23" t="s">
        <v>250</v>
      </c>
      <c r="C54" s="24"/>
      <c r="D54" s="8"/>
      <c r="E54" s="24" t="s">
        <v>128</v>
      </c>
      <c r="F54" s="25" t="s">
        <v>118</v>
      </c>
      <c r="G54" s="25" t="s">
        <v>119</v>
      </c>
      <c r="H54" s="25"/>
      <c r="I54" s="25" t="s">
        <v>119</v>
      </c>
      <c r="J54" s="25"/>
      <c r="K54" s="25" t="s">
        <v>375</v>
      </c>
      <c r="L54" s="25">
        <v>14</v>
      </c>
      <c r="M54" s="26"/>
      <c r="N54" s="27">
        <v>3029376.0860009422</v>
      </c>
      <c r="O54" s="27">
        <v>964763.44951258053</v>
      </c>
      <c r="P54" s="25">
        <v>178</v>
      </c>
      <c r="Q54" s="25">
        <v>19</v>
      </c>
      <c r="R54" s="3">
        <v>1.2506593194164619</v>
      </c>
      <c r="S54" s="5">
        <v>15.007911832997543</v>
      </c>
      <c r="T54" s="5">
        <v>1071.9937023569676</v>
      </c>
      <c r="U54" s="5">
        <v>0.35386616647261476</v>
      </c>
      <c r="V54" s="5">
        <v>0.16734133790737565</v>
      </c>
      <c r="W54" s="5">
        <v>2.3427787307032593</v>
      </c>
      <c r="X54" s="5">
        <v>167.34133790737565</v>
      </c>
      <c r="Y54" s="5">
        <v>5.5239538821434932E-2</v>
      </c>
      <c r="Z54" s="5">
        <v>7.4737021650245721</v>
      </c>
      <c r="AA54" s="26" t="s">
        <v>235</v>
      </c>
      <c r="AB54" s="26" t="s">
        <v>248</v>
      </c>
      <c r="AC54" s="26"/>
    </row>
    <row r="55" spans="1:29" x14ac:dyDescent="0.3">
      <c r="A55" s="22">
        <v>44405</v>
      </c>
      <c r="B55" s="23" t="s">
        <v>250</v>
      </c>
      <c r="C55" s="24"/>
      <c r="D55" s="8"/>
      <c r="E55" s="24" t="s">
        <v>129</v>
      </c>
      <c r="F55" s="25" t="s">
        <v>118</v>
      </c>
      <c r="G55" s="25" t="s">
        <v>122</v>
      </c>
      <c r="H55" s="25" t="s">
        <v>123</v>
      </c>
      <c r="I55" s="25" t="s">
        <v>124</v>
      </c>
      <c r="J55" s="25" t="s">
        <v>124</v>
      </c>
      <c r="K55" s="25" t="s">
        <v>375</v>
      </c>
      <c r="L55" s="25">
        <v>1</v>
      </c>
      <c r="M55" s="26"/>
      <c r="N55" s="27">
        <v>1809103603.1080217</v>
      </c>
      <c r="O55" s="25"/>
      <c r="P55" s="25">
        <v>1512</v>
      </c>
      <c r="Q55" s="25"/>
      <c r="R55" s="3">
        <v>4.9883042248466021</v>
      </c>
      <c r="S55" s="5">
        <v>59.859650698159228</v>
      </c>
      <c r="T55" s="5">
        <v>59859.650698159232</v>
      </c>
      <c r="U55" s="5">
        <v>3.3088016957857444E-2</v>
      </c>
      <c r="V55" s="5">
        <v>0.82763915094339624</v>
      </c>
      <c r="W55" s="5">
        <v>11.586948113207548</v>
      </c>
      <c r="X55" s="5">
        <v>11586.948113207547</v>
      </c>
      <c r="Y55" s="5">
        <v>6.4048007495542481E-3</v>
      </c>
      <c r="Z55" s="5">
        <v>6.0271486905381559</v>
      </c>
      <c r="AA55" s="26" t="s">
        <v>235</v>
      </c>
      <c r="AB55" s="26" t="s">
        <v>248</v>
      </c>
      <c r="AC55" s="26"/>
    </row>
    <row r="56" spans="1:29" x14ac:dyDescent="0.3">
      <c r="A56" s="22">
        <v>44406</v>
      </c>
      <c r="B56" s="23" t="s">
        <v>250</v>
      </c>
      <c r="C56" s="24" t="s">
        <v>42</v>
      </c>
      <c r="D56" s="8" t="s">
        <v>43</v>
      </c>
      <c r="E56" s="24" t="s">
        <v>130</v>
      </c>
      <c r="F56" s="25" t="s">
        <v>59</v>
      </c>
      <c r="G56" s="25" t="s">
        <v>65</v>
      </c>
      <c r="H56" s="25" t="s">
        <v>66</v>
      </c>
      <c r="I56" s="25" t="s">
        <v>66</v>
      </c>
      <c r="J56" s="25"/>
      <c r="K56" s="25" t="s">
        <v>375</v>
      </c>
      <c r="L56" s="25">
        <v>11</v>
      </c>
      <c r="M56" s="26"/>
      <c r="N56" s="27">
        <v>139197287</v>
      </c>
      <c r="O56" s="27">
        <v>108082527.36955684</v>
      </c>
      <c r="P56" s="25">
        <v>621</v>
      </c>
      <c r="Q56" s="25">
        <v>116</v>
      </c>
      <c r="R56" s="3">
        <v>7.044680063772776</v>
      </c>
      <c r="S56" s="5">
        <v>84.536160765273308</v>
      </c>
      <c r="T56" s="5">
        <v>7685.1055241157555</v>
      </c>
      <c r="U56" s="5">
        <v>5.5210167451868193E-2</v>
      </c>
      <c r="V56" s="5">
        <v>0.8097146226415094</v>
      </c>
      <c r="W56" s="5">
        <v>11.336004716981131</v>
      </c>
      <c r="X56" s="5">
        <v>1030.5458833619209</v>
      </c>
      <c r="Y56" s="5">
        <v>7.4034911568493494E-3</v>
      </c>
      <c r="Z56" s="5">
        <v>8.7002011162786133</v>
      </c>
      <c r="AA56" s="26" t="s">
        <v>235</v>
      </c>
      <c r="AB56" s="26" t="s">
        <v>248</v>
      </c>
      <c r="AC56" s="26"/>
    </row>
    <row r="57" spans="1:29" x14ac:dyDescent="0.3">
      <c r="A57" s="22">
        <v>44406</v>
      </c>
      <c r="B57" s="23" t="s">
        <v>250</v>
      </c>
      <c r="C57" s="24" t="s">
        <v>42</v>
      </c>
      <c r="D57" s="8" t="s">
        <v>43</v>
      </c>
      <c r="E57" s="24" t="s">
        <v>131</v>
      </c>
      <c r="F57" s="25" t="s">
        <v>59</v>
      </c>
      <c r="G57" s="25" t="s">
        <v>65</v>
      </c>
      <c r="H57" s="25" t="s">
        <v>66</v>
      </c>
      <c r="I57" s="25" t="s">
        <v>66</v>
      </c>
      <c r="J57" s="25"/>
      <c r="K57" s="25" t="s">
        <v>375</v>
      </c>
      <c r="L57" s="25">
        <v>10</v>
      </c>
      <c r="M57" s="26"/>
      <c r="N57" s="27">
        <v>152729099</v>
      </c>
      <c r="O57" s="27">
        <v>38946708.274943382</v>
      </c>
      <c r="P57" s="25">
        <v>659</v>
      </c>
      <c r="Q57" s="25">
        <v>55</v>
      </c>
      <c r="R57" s="3">
        <v>6.3159430289954734</v>
      </c>
      <c r="S57" s="5">
        <v>75.791316347945681</v>
      </c>
      <c r="T57" s="5">
        <v>7579.1316347945685</v>
      </c>
      <c r="U57" s="5">
        <v>4.9624673257547137E-2</v>
      </c>
      <c r="V57" s="5">
        <v>0.76575235849056611</v>
      </c>
      <c r="W57" s="5">
        <v>10.720533018867926</v>
      </c>
      <c r="X57" s="5">
        <v>1072.0533018867925</v>
      </c>
      <c r="Y57" s="5">
        <v>7.019312684394167E-3</v>
      </c>
      <c r="Z57" s="5">
        <v>8.2480229528059414</v>
      </c>
      <c r="AA57" s="26" t="s">
        <v>235</v>
      </c>
      <c r="AB57" s="26" t="s">
        <v>248</v>
      </c>
      <c r="AC57" s="26"/>
    </row>
    <row r="58" spans="1:29" x14ac:dyDescent="0.3">
      <c r="A58" s="22">
        <v>44406</v>
      </c>
      <c r="B58" s="23" t="s">
        <v>250</v>
      </c>
      <c r="C58" s="24" t="s">
        <v>42</v>
      </c>
      <c r="D58" s="8" t="s">
        <v>43</v>
      </c>
      <c r="E58" s="24" t="s">
        <v>132</v>
      </c>
      <c r="F58" s="25" t="s">
        <v>59</v>
      </c>
      <c r="G58" s="25" t="s">
        <v>72</v>
      </c>
      <c r="H58" s="25" t="s">
        <v>73</v>
      </c>
      <c r="I58" s="25" t="s">
        <v>378</v>
      </c>
      <c r="J58" s="25"/>
      <c r="K58" s="25" t="s">
        <v>375</v>
      </c>
      <c r="L58" s="25">
        <v>1</v>
      </c>
      <c r="M58" s="26"/>
      <c r="N58" s="27">
        <v>2815794315</v>
      </c>
      <c r="O58" s="27"/>
      <c r="P58" s="25">
        <v>1752</v>
      </c>
      <c r="Q58" s="25"/>
      <c r="R58" s="3">
        <v>0.62515596371176396</v>
      </c>
      <c r="S58" s="5">
        <v>7.5018715645411671</v>
      </c>
      <c r="T58" s="5">
        <v>7501.8715645411667</v>
      </c>
      <c r="U58" s="5">
        <v>2.6642114889493152E-3</v>
      </c>
      <c r="V58" s="5"/>
      <c r="W58" s="5"/>
      <c r="X58" s="5"/>
      <c r="Y58" s="5"/>
      <c r="Z58" s="5"/>
      <c r="AA58" s="26" t="s">
        <v>235</v>
      </c>
      <c r="AB58" s="26" t="s">
        <v>248</v>
      </c>
      <c r="AC58" s="26"/>
    </row>
    <row r="59" spans="1:29" x14ac:dyDescent="0.3">
      <c r="A59" s="22">
        <v>44406</v>
      </c>
      <c r="B59" s="23" t="s">
        <v>250</v>
      </c>
      <c r="C59" s="24" t="s">
        <v>42</v>
      </c>
      <c r="D59" s="8" t="s">
        <v>43</v>
      </c>
      <c r="E59" s="24" t="s">
        <v>133</v>
      </c>
      <c r="F59" s="25" t="s">
        <v>59</v>
      </c>
      <c r="G59" s="25" t="s">
        <v>72</v>
      </c>
      <c r="H59" s="25" t="s">
        <v>73</v>
      </c>
      <c r="I59" s="25" t="s">
        <v>378</v>
      </c>
      <c r="J59" s="25"/>
      <c r="K59" s="25" t="s">
        <v>375</v>
      </c>
      <c r="L59" s="25">
        <v>31</v>
      </c>
      <c r="M59" s="26"/>
      <c r="N59" s="25">
        <v>88671123</v>
      </c>
      <c r="O59" s="27">
        <v>31019045.583810113</v>
      </c>
      <c r="P59" s="25">
        <v>545</v>
      </c>
      <c r="Q59" s="25">
        <v>68</v>
      </c>
      <c r="R59" s="3">
        <v>1.7048386970857727</v>
      </c>
      <c r="S59" s="5">
        <v>20.458064365029273</v>
      </c>
      <c r="T59" s="5">
        <v>659.9375601622346</v>
      </c>
      <c r="U59" s="5">
        <v>7.4425307567406659E-3</v>
      </c>
      <c r="V59" s="5">
        <v>0.21630360205831906</v>
      </c>
      <c r="W59" s="5">
        <v>3.0282504288164667</v>
      </c>
      <c r="X59" s="5">
        <v>97.685497703756994</v>
      </c>
      <c r="Y59" s="5">
        <v>1.1016607707083736E-3</v>
      </c>
      <c r="Z59" s="5">
        <v>7.8816935125570389</v>
      </c>
      <c r="AA59" s="26" t="s">
        <v>235</v>
      </c>
      <c r="AB59" s="26" t="s">
        <v>248</v>
      </c>
      <c r="AC59" s="26"/>
    </row>
    <row r="60" spans="1:29" x14ac:dyDescent="0.3">
      <c r="A60" s="22">
        <v>44406</v>
      </c>
      <c r="B60" s="23" t="s">
        <v>250</v>
      </c>
      <c r="C60" s="24" t="s">
        <v>42</v>
      </c>
      <c r="D60" s="8" t="s">
        <v>43</v>
      </c>
      <c r="E60" s="24" t="s">
        <v>134</v>
      </c>
      <c r="F60" s="25" t="s">
        <v>59</v>
      </c>
      <c r="G60" s="25" t="s">
        <v>72</v>
      </c>
      <c r="H60" s="25" t="s">
        <v>73</v>
      </c>
      <c r="I60" s="25" t="s">
        <v>378</v>
      </c>
      <c r="J60" s="25"/>
      <c r="K60" s="25" t="s">
        <v>375</v>
      </c>
      <c r="L60" s="25">
        <v>24</v>
      </c>
      <c r="M60" s="26"/>
      <c r="N60" s="25">
        <v>91713208</v>
      </c>
      <c r="O60" s="27">
        <v>31629779.186569266</v>
      </c>
      <c r="P60" s="25">
        <v>553</v>
      </c>
      <c r="Q60" s="25">
        <v>64</v>
      </c>
      <c r="R60" s="3">
        <v>1.5044726202096284</v>
      </c>
      <c r="S60" s="5">
        <v>18.05367144251554</v>
      </c>
      <c r="T60" s="5">
        <v>752.23631010481415</v>
      </c>
      <c r="U60" s="5">
        <v>8.2020499174427983E-3</v>
      </c>
      <c r="V60" s="5">
        <v>0.18620926243567756</v>
      </c>
      <c r="W60" s="5">
        <v>2.6069296740994861</v>
      </c>
      <c r="X60" s="5">
        <v>108.62206975414524</v>
      </c>
      <c r="Y60" s="5">
        <v>1.1843667027124952E-3</v>
      </c>
      <c r="Z60" s="5">
        <v>8.079472527470644</v>
      </c>
      <c r="AA60" s="26" t="s">
        <v>235</v>
      </c>
      <c r="AB60" s="26" t="s">
        <v>248</v>
      </c>
      <c r="AC60" s="26"/>
    </row>
    <row r="61" spans="1:29" x14ac:dyDescent="0.3">
      <c r="A61" s="22">
        <v>44406</v>
      </c>
      <c r="B61" s="23" t="s">
        <v>250</v>
      </c>
      <c r="C61" s="24" t="s">
        <v>42</v>
      </c>
      <c r="D61" s="8" t="s">
        <v>43</v>
      </c>
      <c r="E61" s="24" t="s">
        <v>135</v>
      </c>
      <c r="F61" s="25" t="s">
        <v>59</v>
      </c>
      <c r="G61" s="25" t="s">
        <v>72</v>
      </c>
      <c r="H61" s="25" t="s">
        <v>73</v>
      </c>
      <c r="I61" s="25" t="s">
        <v>378</v>
      </c>
      <c r="J61" s="25"/>
      <c r="K61" s="25" t="s">
        <v>375</v>
      </c>
      <c r="L61" s="25">
        <v>32</v>
      </c>
      <c r="M61" s="26"/>
      <c r="N61" s="25">
        <v>107831427</v>
      </c>
      <c r="O61" s="27">
        <v>45928402.134081729</v>
      </c>
      <c r="P61" s="25">
        <v>578</v>
      </c>
      <c r="Q61" s="25">
        <v>87</v>
      </c>
      <c r="R61" s="3">
        <v>1.9564555366220753</v>
      </c>
      <c r="S61" s="5">
        <v>23.477466439464905</v>
      </c>
      <c r="T61" s="5">
        <v>733.67082623327826</v>
      </c>
      <c r="U61" s="5">
        <v>6.8038682844592082E-3</v>
      </c>
      <c r="V61" s="5">
        <v>0.24243567753001716</v>
      </c>
      <c r="W61" s="5">
        <v>3.3940994854202402</v>
      </c>
      <c r="X61" s="5">
        <v>106.06560891938251</v>
      </c>
      <c r="Y61" s="5">
        <v>9.8362427235042064E-4</v>
      </c>
      <c r="Z61" s="5">
        <v>8.0699984282628403</v>
      </c>
      <c r="AA61" s="26" t="s">
        <v>235</v>
      </c>
      <c r="AB61" s="26" t="s">
        <v>248</v>
      </c>
      <c r="AC61" s="26"/>
    </row>
    <row r="62" spans="1:29" x14ac:dyDescent="0.3">
      <c r="A62" s="22">
        <v>44406</v>
      </c>
      <c r="B62" s="23" t="s">
        <v>250</v>
      </c>
      <c r="C62" s="24" t="s">
        <v>42</v>
      </c>
      <c r="D62" s="8" t="s">
        <v>43</v>
      </c>
      <c r="E62" s="24" t="s">
        <v>136</v>
      </c>
      <c r="F62" s="25" t="s">
        <v>59</v>
      </c>
      <c r="G62" s="25" t="s">
        <v>104</v>
      </c>
      <c r="H62" s="25" t="s">
        <v>105</v>
      </c>
      <c r="I62" s="25" t="s">
        <v>105</v>
      </c>
      <c r="J62" s="25" t="s">
        <v>365</v>
      </c>
      <c r="K62" s="25" t="s">
        <v>375</v>
      </c>
      <c r="L62" s="25">
        <v>1</v>
      </c>
      <c r="M62" s="26"/>
      <c r="N62" s="25">
        <v>5038498018</v>
      </c>
      <c r="O62" s="27"/>
      <c r="P62" s="25">
        <v>2127</v>
      </c>
      <c r="Q62" s="25"/>
      <c r="R62" s="3">
        <v>1.6228374768295186</v>
      </c>
      <c r="S62" s="5">
        <v>19.474049721954223</v>
      </c>
      <c r="T62" s="5">
        <v>19474.049721954223</v>
      </c>
      <c r="U62" s="5">
        <v>3.8650505869771735E-3</v>
      </c>
      <c r="V62" s="5">
        <v>0.18941680960548887</v>
      </c>
      <c r="W62" s="5">
        <v>2.6518353344768442</v>
      </c>
      <c r="X62" s="5">
        <v>2651.8353344768443</v>
      </c>
      <c r="Y62" s="5">
        <v>5.2631465270070181E-4</v>
      </c>
      <c r="Z62" s="5">
        <v>8.5675473059097094</v>
      </c>
      <c r="AA62" s="26" t="s">
        <v>235</v>
      </c>
      <c r="AB62" s="26" t="s">
        <v>248</v>
      </c>
      <c r="AC62" s="26"/>
    </row>
    <row r="63" spans="1:29" x14ac:dyDescent="0.3">
      <c r="A63" s="22">
        <v>44406</v>
      </c>
      <c r="B63" s="23" t="s">
        <v>250</v>
      </c>
      <c r="C63" s="24" t="s">
        <v>42</v>
      </c>
      <c r="D63" s="8" t="s">
        <v>43</v>
      </c>
      <c r="E63" s="24" t="s">
        <v>137</v>
      </c>
      <c r="F63" s="25" t="s">
        <v>59</v>
      </c>
      <c r="G63" s="25" t="s">
        <v>104</v>
      </c>
      <c r="H63" s="25" t="s">
        <v>105</v>
      </c>
      <c r="I63" s="25" t="s">
        <v>105</v>
      </c>
      <c r="J63" s="25" t="s">
        <v>366</v>
      </c>
      <c r="K63" s="25" t="s">
        <v>375</v>
      </c>
      <c r="L63" s="25">
        <v>5</v>
      </c>
      <c r="M63" s="26"/>
      <c r="N63" s="27">
        <v>163179345.31050816</v>
      </c>
      <c r="O63" s="27">
        <v>38700757.582774162</v>
      </c>
      <c r="P63" s="25">
        <v>675</v>
      </c>
      <c r="Q63" s="25">
        <v>54</v>
      </c>
      <c r="R63" s="3">
        <v>0.36597353540181887</v>
      </c>
      <c r="S63" s="5">
        <v>4.3916824248218269</v>
      </c>
      <c r="T63" s="5">
        <v>878.33648496436535</v>
      </c>
      <c r="U63" s="5">
        <v>5.3826449866740799E-3</v>
      </c>
      <c r="V63" s="5"/>
      <c r="W63" s="5"/>
      <c r="X63" s="5"/>
      <c r="Y63" s="5"/>
      <c r="Z63" s="5"/>
      <c r="AA63" s="26" t="s">
        <v>235</v>
      </c>
      <c r="AB63" s="26" t="s">
        <v>248</v>
      </c>
      <c r="AC63" s="26"/>
    </row>
    <row r="64" spans="1:29" x14ac:dyDescent="0.3">
      <c r="A64" s="22">
        <v>44406</v>
      </c>
      <c r="B64" s="23" t="s">
        <v>250</v>
      </c>
      <c r="C64" s="24" t="s">
        <v>42</v>
      </c>
      <c r="D64" s="8" t="s">
        <v>43</v>
      </c>
      <c r="E64" s="24" t="s">
        <v>138</v>
      </c>
      <c r="F64" s="25" t="s">
        <v>59</v>
      </c>
      <c r="G64" s="25" t="s">
        <v>68</v>
      </c>
      <c r="H64" s="25" t="s">
        <v>69</v>
      </c>
      <c r="I64" s="25" t="s">
        <v>69</v>
      </c>
      <c r="J64" s="25"/>
      <c r="K64" s="25" t="s">
        <v>375</v>
      </c>
      <c r="L64" s="25">
        <v>13</v>
      </c>
      <c r="M64" s="26"/>
      <c r="N64" s="25">
        <v>5757195566</v>
      </c>
      <c r="O64" s="25">
        <v>3131164932.0781837</v>
      </c>
      <c r="P64" s="25">
        <v>2141</v>
      </c>
      <c r="Q64" s="25">
        <v>452</v>
      </c>
      <c r="R64" s="3">
        <v>2.4672548044683231</v>
      </c>
      <c r="S64" s="5">
        <v>29.607057653619876</v>
      </c>
      <c r="T64" s="5">
        <v>2277.4659733553754</v>
      </c>
      <c r="U64" s="5">
        <v>3.9558600142147325E-4</v>
      </c>
      <c r="V64" s="5">
        <v>0.31847341337907376</v>
      </c>
      <c r="W64" s="5">
        <v>4.4586277873070328</v>
      </c>
      <c r="X64" s="5">
        <v>342.97136825438713</v>
      </c>
      <c r="Y64" s="5">
        <v>5.9572645105171876E-5</v>
      </c>
      <c r="Z64" s="5">
        <v>7.747129590160136</v>
      </c>
      <c r="AA64" s="26" t="s">
        <v>235</v>
      </c>
      <c r="AB64" s="26" t="s">
        <v>248</v>
      </c>
      <c r="AC64" s="26"/>
    </row>
    <row r="65" spans="1:29" x14ac:dyDescent="0.3">
      <c r="A65" s="22">
        <v>44407</v>
      </c>
      <c r="B65" s="23" t="s">
        <v>250</v>
      </c>
      <c r="C65" s="24" t="s">
        <v>44</v>
      </c>
      <c r="D65" s="8" t="s">
        <v>45</v>
      </c>
      <c r="E65" s="24" t="s">
        <v>139</v>
      </c>
      <c r="F65" s="25" t="s">
        <v>59</v>
      </c>
      <c r="G65" s="25" t="s">
        <v>65</v>
      </c>
      <c r="H65" s="25" t="s">
        <v>66</v>
      </c>
      <c r="I65" s="25" t="s">
        <v>66</v>
      </c>
      <c r="J65" s="25"/>
      <c r="K65" s="25" t="s">
        <v>375</v>
      </c>
      <c r="L65" s="25">
        <v>23</v>
      </c>
      <c r="M65" s="26"/>
      <c r="N65" s="25">
        <v>144231514</v>
      </c>
      <c r="O65" s="27">
        <v>52175727.983110473</v>
      </c>
      <c r="P65" s="25">
        <v>643</v>
      </c>
      <c r="Q65" s="25">
        <v>73</v>
      </c>
      <c r="R65" s="3">
        <v>13.68458244327247</v>
      </c>
      <c r="S65" s="5">
        <v>164.21498931926965</v>
      </c>
      <c r="T65" s="5">
        <v>7139.782144316071</v>
      </c>
      <c r="U65" s="5">
        <v>4.95022339175894E-2</v>
      </c>
      <c r="V65" s="5">
        <v>1.7302806603773586</v>
      </c>
      <c r="W65" s="5">
        <v>24.223929245283021</v>
      </c>
      <c r="X65" s="5">
        <v>1053.2143150123052</v>
      </c>
      <c r="Y65" s="5">
        <v>7.3022482105561566E-3</v>
      </c>
      <c r="Z65" s="5">
        <v>7.9088801930479802</v>
      </c>
      <c r="AA65" s="26" t="s">
        <v>235</v>
      </c>
      <c r="AB65" s="26" t="s">
        <v>248</v>
      </c>
      <c r="AC65" s="26"/>
    </row>
    <row r="66" spans="1:29" x14ac:dyDescent="0.3">
      <c r="A66" s="22">
        <v>44407</v>
      </c>
      <c r="B66" s="23" t="s">
        <v>250</v>
      </c>
      <c r="C66" s="24" t="s">
        <v>44</v>
      </c>
      <c r="D66" s="8" t="s">
        <v>45</v>
      </c>
      <c r="E66" s="24" t="s">
        <v>140</v>
      </c>
      <c r="F66" s="25" t="s">
        <v>59</v>
      </c>
      <c r="G66" s="25" t="s">
        <v>65</v>
      </c>
      <c r="H66" s="25" t="s">
        <v>66</v>
      </c>
      <c r="I66" s="25" t="s">
        <v>66</v>
      </c>
      <c r="J66" s="25"/>
      <c r="K66" s="25" t="s">
        <v>375</v>
      </c>
      <c r="L66" s="25">
        <v>20</v>
      </c>
      <c r="M66" s="26"/>
      <c r="N66" s="25">
        <v>168296544</v>
      </c>
      <c r="O66" s="27">
        <v>93825724.664767042</v>
      </c>
      <c r="P66" s="25">
        <v>669</v>
      </c>
      <c r="Q66" s="25">
        <v>104</v>
      </c>
      <c r="R66" s="3">
        <v>16.170976586042453</v>
      </c>
      <c r="S66" s="5">
        <v>194.05171903250942</v>
      </c>
      <c r="T66" s="5">
        <v>9702.5859516254714</v>
      </c>
      <c r="U66" s="5">
        <v>5.7651724277983221E-2</v>
      </c>
      <c r="V66" s="5">
        <v>2.089242924528302</v>
      </c>
      <c r="W66" s="5">
        <v>29.249400943396228</v>
      </c>
      <c r="X66" s="5">
        <v>1462.4700471698113</v>
      </c>
      <c r="Y66" s="5">
        <v>8.6898400431194324E-3</v>
      </c>
      <c r="Z66" s="5">
        <v>7.7401131271957997</v>
      </c>
      <c r="AA66" s="26" t="s">
        <v>235</v>
      </c>
      <c r="AB66" s="26" t="s">
        <v>248</v>
      </c>
      <c r="AC66" s="26"/>
    </row>
    <row r="67" spans="1:29" x14ac:dyDescent="0.3">
      <c r="A67" s="22">
        <v>44407</v>
      </c>
      <c r="B67" s="23" t="s">
        <v>250</v>
      </c>
      <c r="C67" s="24" t="s">
        <v>44</v>
      </c>
      <c r="D67" s="8" t="s">
        <v>45</v>
      </c>
      <c r="E67" s="24" t="s">
        <v>141</v>
      </c>
      <c r="F67" s="25" t="s">
        <v>59</v>
      </c>
      <c r="G67" s="25" t="s">
        <v>65</v>
      </c>
      <c r="H67" s="25" t="s">
        <v>66</v>
      </c>
      <c r="I67" s="25" t="s">
        <v>66</v>
      </c>
      <c r="J67" s="25"/>
      <c r="K67" s="25" t="s">
        <v>375</v>
      </c>
      <c r="L67" s="25">
        <v>22</v>
      </c>
      <c r="M67" s="26"/>
      <c r="N67" s="25">
        <v>140667872</v>
      </c>
      <c r="O67" s="27">
        <v>52439607.383423142</v>
      </c>
      <c r="P67" s="25">
        <v>636</v>
      </c>
      <c r="Q67" s="25">
        <v>77</v>
      </c>
      <c r="R67" s="3">
        <v>15.733636744675763</v>
      </c>
      <c r="S67" s="5">
        <v>188.80364093610916</v>
      </c>
      <c r="T67" s="5">
        <v>8581.9836789140536</v>
      </c>
      <c r="U67" s="5">
        <v>6.1008839878618867E-2</v>
      </c>
      <c r="V67" s="5">
        <v>1.950563679245283</v>
      </c>
      <c r="W67" s="5">
        <v>27.307891509433961</v>
      </c>
      <c r="X67" s="5">
        <v>1241.2677958833617</v>
      </c>
      <c r="Y67" s="5">
        <v>8.8241030324490988E-3</v>
      </c>
      <c r="Z67" s="5">
        <v>8.0661999975122374</v>
      </c>
      <c r="AA67" s="26" t="s">
        <v>235</v>
      </c>
      <c r="AB67" s="26" t="s">
        <v>248</v>
      </c>
      <c r="AC67" s="26"/>
    </row>
    <row r="68" spans="1:29" x14ac:dyDescent="0.3">
      <c r="A68" s="22">
        <v>44407</v>
      </c>
      <c r="B68" s="23" t="s">
        <v>250</v>
      </c>
      <c r="C68" s="24" t="s">
        <v>44</v>
      </c>
      <c r="D68" s="8" t="s">
        <v>45</v>
      </c>
      <c r="E68" s="24" t="s">
        <v>142</v>
      </c>
      <c r="F68" s="25" t="s">
        <v>59</v>
      </c>
      <c r="G68" s="25" t="s">
        <v>65</v>
      </c>
      <c r="H68" s="25" t="s">
        <v>66</v>
      </c>
      <c r="I68" s="25" t="s">
        <v>66</v>
      </c>
      <c r="J68" s="25"/>
      <c r="K68" s="25" t="s">
        <v>375</v>
      </c>
      <c r="L68" s="25">
        <v>20</v>
      </c>
      <c r="M68" s="26"/>
      <c r="N68" s="25">
        <v>152317032</v>
      </c>
      <c r="O68" s="27">
        <v>73305753.849689811</v>
      </c>
      <c r="P68" s="25">
        <v>648</v>
      </c>
      <c r="Q68" s="25">
        <v>98</v>
      </c>
      <c r="R68" s="3">
        <v>15.519115695255385</v>
      </c>
      <c r="S68" s="5">
        <v>186.22938834306461</v>
      </c>
      <c r="T68" s="5">
        <v>9311.4694171532301</v>
      </c>
      <c r="U68" s="5">
        <v>6.1132161616392504E-2</v>
      </c>
      <c r="V68" s="5">
        <v>1.9994316037735853</v>
      </c>
      <c r="W68" s="5">
        <v>27.992042452830194</v>
      </c>
      <c r="X68" s="5">
        <v>1399.6021226415096</v>
      </c>
      <c r="Y68" s="5">
        <v>9.1887434009448772E-3</v>
      </c>
      <c r="Z68" s="5">
        <v>7.7617637262338492</v>
      </c>
      <c r="AA68" s="26" t="s">
        <v>235</v>
      </c>
      <c r="AB68" s="26" t="s">
        <v>248</v>
      </c>
      <c r="AC68" s="26"/>
    </row>
    <row r="69" spans="1:29" x14ac:dyDescent="0.3">
      <c r="A69" s="22">
        <v>44407</v>
      </c>
      <c r="B69" s="23" t="s">
        <v>250</v>
      </c>
      <c r="C69" s="24" t="s">
        <v>44</v>
      </c>
      <c r="D69" s="8" t="s">
        <v>45</v>
      </c>
      <c r="E69" s="24" t="s">
        <v>143</v>
      </c>
      <c r="F69" s="25" t="s">
        <v>59</v>
      </c>
      <c r="G69" s="25" t="s">
        <v>65</v>
      </c>
      <c r="H69" s="25" t="s">
        <v>66</v>
      </c>
      <c r="I69" s="25" t="s">
        <v>66</v>
      </c>
      <c r="J69" s="25"/>
      <c r="K69" s="25" t="s">
        <v>375</v>
      </c>
      <c r="L69" s="25">
        <v>17</v>
      </c>
      <c r="M69" s="26"/>
      <c r="N69" s="25">
        <v>163964356</v>
      </c>
      <c r="O69" s="27">
        <v>82010604.778227583</v>
      </c>
      <c r="P69" s="25">
        <v>664</v>
      </c>
      <c r="Q69" s="25">
        <v>101</v>
      </c>
      <c r="R69" s="3">
        <v>13.987205994218169</v>
      </c>
      <c r="S69" s="5">
        <v>167.84647193061801</v>
      </c>
      <c r="T69" s="5">
        <v>9873.3218782716485</v>
      </c>
      <c r="U69" s="5">
        <v>6.021626967675614E-2</v>
      </c>
      <c r="V69" s="5">
        <v>1.8001863207547171</v>
      </c>
      <c r="W69" s="5">
        <v>25.202608490566039</v>
      </c>
      <c r="X69" s="5">
        <v>1482.5063817980022</v>
      </c>
      <c r="Y69" s="5">
        <v>9.0416381826181908E-3</v>
      </c>
      <c r="Z69" s="5">
        <v>7.7698657260955732</v>
      </c>
      <c r="AA69" s="26" t="s">
        <v>235</v>
      </c>
      <c r="AB69" s="26" t="s">
        <v>248</v>
      </c>
      <c r="AC69" s="26"/>
    </row>
    <row r="70" spans="1:29" x14ac:dyDescent="0.3">
      <c r="A70" s="22">
        <v>44407</v>
      </c>
      <c r="B70" s="23" t="s">
        <v>250</v>
      </c>
      <c r="C70" s="24" t="s">
        <v>44</v>
      </c>
      <c r="D70" s="8" t="s">
        <v>45</v>
      </c>
      <c r="E70" s="24" t="s">
        <v>144</v>
      </c>
      <c r="F70" s="25" t="s">
        <v>59</v>
      </c>
      <c r="G70" s="25" t="s">
        <v>72</v>
      </c>
      <c r="H70" s="25" t="s">
        <v>73</v>
      </c>
      <c r="I70" s="25" t="s">
        <v>378</v>
      </c>
      <c r="J70" s="25"/>
      <c r="K70" s="25" t="s">
        <v>375</v>
      </c>
      <c r="L70" s="25">
        <v>30</v>
      </c>
      <c r="M70" s="26"/>
      <c r="N70" s="25">
        <v>144495254</v>
      </c>
      <c r="O70" s="27">
        <v>51438946.406815782</v>
      </c>
      <c r="P70" s="25">
        <v>642</v>
      </c>
      <c r="Q70" s="25">
        <v>80</v>
      </c>
      <c r="R70" s="3">
        <v>2.5504762809783901</v>
      </c>
      <c r="S70" s="5">
        <v>30.605715371740679</v>
      </c>
      <c r="T70" s="5">
        <v>1020.1905123913559</v>
      </c>
      <c r="U70" s="5">
        <v>7.0603738472362282E-3</v>
      </c>
      <c r="V70" s="5">
        <v>0.36281303602058323</v>
      </c>
      <c r="W70" s="5">
        <v>5.0793825042881657</v>
      </c>
      <c r="X70" s="5">
        <v>169.31275014293885</v>
      </c>
      <c r="Y70" s="5">
        <v>1.1717530192579117E-3</v>
      </c>
      <c r="Z70" s="5">
        <v>7.0297261337481149</v>
      </c>
      <c r="AA70" s="26" t="s">
        <v>235</v>
      </c>
      <c r="AB70" s="26" t="s">
        <v>248</v>
      </c>
      <c r="AC70" s="26"/>
    </row>
    <row r="71" spans="1:29" x14ac:dyDescent="0.3">
      <c r="A71" s="22">
        <v>44407</v>
      </c>
      <c r="B71" s="23" t="s">
        <v>250</v>
      </c>
      <c r="C71" s="24" t="s">
        <v>44</v>
      </c>
      <c r="D71" s="8" t="s">
        <v>45</v>
      </c>
      <c r="E71" s="24" t="s">
        <v>145</v>
      </c>
      <c r="F71" s="25" t="s">
        <v>59</v>
      </c>
      <c r="G71" s="25" t="s">
        <v>72</v>
      </c>
      <c r="H71" s="25" t="s">
        <v>73</v>
      </c>
      <c r="I71" s="25" t="s">
        <v>378</v>
      </c>
      <c r="J71" s="25"/>
      <c r="K71" s="25" t="s">
        <v>375</v>
      </c>
      <c r="L71" s="25">
        <v>30</v>
      </c>
      <c r="M71" s="26"/>
      <c r="N71" s="25">
        <v>109280250</v>
      </c>
      <c r="O71" s="27">
        <v>41723973.639781214</v>
      </c>
      <c r="P71" s="25">
        <v>584</v>
      </c>
      <c r="Q71" s="25">
        <v>76</v>
      </c>
      <c r="R71" s="3">
        <v>2.2537099600509953</v>
      </c>
      <c r="S71" s="5">
        <v>27.044519520611942</v>
      </c>
      <c r="T71" s="5">
        <v>901.48398402039811</v>
      </c>
      <c r="U71" s="5">
        <v>8.2492855206718341E-3</v>
      </c>
      <c r="V71" s="5">
        <v>0.33903945111492284</v>
      </c>
      <c r="W71" s="5">
        <v>4.7465523156089198</v>
      </c>
      <c r="X71" s="5">
        <v>158.21841052029734</v>
      </c>
      <c r="Y71" s="5">
        <v>1.4478225527512732E-3</v>
      </c>
      <c r="Z71" s="5">
        <v>6.6473383927437526</v>
      </c>
      <c r="AA71" s="26" t="s">
        <v>235</v>
      </c>
      <c r="AB71" s="26" t="s">
        <v>248</v>
      </c>
      <c r="AC71" s="26"/>
    </row>
    <row r="72" spans="1:29" x14ac:dyDescent="0.3">
      <c r="A72" s="22">
        <v>44407</v>
      </c>
      <c r="B72" s="23" t="s">
        <v>250</v>
      </c>
      <c r="C72" s="24" t="s">
        <v>44</v>
      </c>
      <c r="D72" s="8" t="s">
        <v>45</v>
      </c>
      <c r="E72" s="24" t="s">
        <v>146</v>
      </c>
      <c r="F72" s="25" t="s">
        <v>59</v>
      </c>
      <c r="G72" s="25" t="s">
        <v>72</v>
      </c>
      <c r="H72" s="25" t="s">
        <v>73</v>
      </c>
      <c r="I72" s="25" t="s">
        <v>378</v>
      </c>
      <c r="J72" s="25"/>
      <c r="K72" s="25" t="s">
        <v>375</v>
      </c>
      <c r="L72" s="25">
        <v>30</v>
      </c>
      <c r="M72" s="26"/>
      <c r="N72" s="25">
        <v>116347519</v>
      </c>
      <c r="O72" s="27">
        <v>36751601.217316426</v>
      </c>
      <c r="P72" s="25">
        <v>598</v>
      </c>
      <c r="Q72" s="25">
        <v>71</v>
      </c>
      <c r="R72" s="3">
        <v>2.4865348532785729</v>
      </c>
      <c r="S72" s="5">
        <v>29.838418239342875</v>
      </c>
      <c r="T72" s="5">
        <v>994.61394131142924</v>
      </c>
      <c r="U72" s="5">
        <v>8.5486476193053079E-3</v>
      </c>
      <c r="V72" s="5">
        <v>0.36611492281303604</v>
      </c>
      <c r="W72" s="5">
        <v>5.1256089193825041</v>
      </c>
      <c r="X72" s="5">
        <v>170.85363064608347</v>
      </c>
      <c r="Y72" s="5">
        <v>1.4684767850192274E-3</v>
      </c>
      <c r="Z72" s="5">
        <v>6.7916785095055303</v>
      </c>
      <c r="AA72" s="26" t="s">
        <v>235</v>
      </c>
      <c r="AB72" s="26" t="s">
        <v>248</v>
      </c>
      <c r="AC72" s="26"/>
    </row>
    <row r="73" spans="1:29" x14ac:dyDescent="0.3">
      <c r="A73" s="22">
        <v>44407</v>
      </c>
      <c r="B73" s="23" t="s">
        <v>250</v>
      </c>
      <c r="C73" s="24" t="s">
        <v>44</v>
      </c>
      <c r="D73" s="8" t="s">
        <v>45</v>
      </c>
      <c r="E73" s="24" t="s">
        <v>147</v>
      </c>
      <c r="F73" s="25" t="s">
        <v>59</v>
      </c>
      <c r="G73" s="25" t="s">
        <v>72</v>
      </c>
      <c r="H73" s="25" t="s">
        <v>73</v>
      </c>
      <c r="I73" s="25" t="s">
        <v>378</v>
      </c>
      <c r="J73" s="25"/>
      <c r="K73" s="25" t="s">
        <v>375</v>
      </c>
      <c r="L73" s="25">
        <v>29</v>
      </c>
      <c r="M73" s="26"/>
      <c r="N73" s="25">
        <v>110440476</v>
      </c>
      <c r="O73" s="27">
        <v>50610663.470304608</v>
      </c>
      <c r="P73" s="25">
        <v>584</v>
      </c>
      <c r="Q73" s="25">
        <v>81</v>
      </c>
      <c r="R73" s="3">
        <v>2.4391889106306168</v>
      </c>
      <c r="S73" s="5">
        <v>29.270266927567402</v>
      </c>
      <c r="T73" s="5">
        <v>1009.3195492264622</v>
      </c>
      <c r="U73" s="5">
        <v>9.139036572302188E-3</v>
      </c>
      <c r="V73" s="5">
        <v>0.36224699828473411</v>
      </c>
      <c r="W73" s="5">
        <v>5.0714579759862772</v>
      </c>
      <c r="X73" s="5">
        <v>174.87786124090613</v>
      </c>
      <c r="Y73" s="5">
        <v>1.5834580542817122E-3</v>
      </c>
      <c r="Z73" s="5">
        <v>6.733496542912305</v>
      </c>
      <c r="AA73" s="26" t="s">
        <v>235</v>
      </c>
      <c r="AB73" s="26" t="s">
        <v>248</v>
      </c>
      <c r="AC73" s="26"/>
    </row>
    <row r="74" spans="1:29" x14ac:dyDescent="0.3">
      <c r="A74" s="22">
        <v>44407</v>
      </c>
      <c r="B74" s="23" t="s">
        <v>250</v>
      </c>
      <c r="C74" s="24" t="s">
        <v>44</v>
      </c>
      <c r="D74" s="8" t="s">
        <v>45</v>
      </c>
      <c r="E74" s="24" t="s">
        <v>148</v>
      </c>
      <c r="F74" s="25" t="s">
        <v>59</v>
      </c>
      <c r="G74" s="25" t="s">
        <v>72</v>
      </c>
      <c r="H74" s="25" t="s">
        <v>73</v>
      </c>
      <c r="I74" s="25" t="s">
        <v>378</v>
      </c>
      <c r="J74" s="25"/>
      <c r="K74" s="25" t="s">
        <v>375</v>
      </c>
      <c r="L74" s="25">
        <v>30</v>
      </c>
      <c r="M74" s="26"/>
      <c r="N74" s="25">
        <v>79974073</v>
      </c>
      <c r="O74" s="27">
        <v>34415677.479534693</v>
      </c>
      <c r="P74" s="25">
        <v>523</v>
      </c>
      <c r="Q74" s="25">
        <v>79</v>
      </c>
      <c r="R74" s="3">
        <v>2.1568216134982192</v>
      </c>
      <c r="S74" s="5">
        <v>25.881859361978631</v>
      </c>
      <c r="T74" s="5">
        <v>862.72864539928776</v>
      </c>
      <c r="U74" s="5">
        <v>1.0787604195165697E-2</v>
      </c>
      <c r="V74" s="5">
        <v>0.31309605488850772</v>
      </c>
      <c r="W74" s="5">
        <v>4.383344768439108</v>
      </c>
      <c r="X74" s="5">
        <v>146.11149228130361</v>
      </c>
      <c r="Y74" s="5">
        <v>1.8269857567627401E-3</v>
      </c>
      <c r="Z74" s="5">
        <v>6.8886898439721795</v>
      </c>
      <c r="AA74" s="26" t="s">
        <v>235</v>
      </c>
      <c r="AB74" s="26" t="s">
        <v>248</v>
      </c>
      <c r="AC74" s="26"/>
    </row>
    <row r="75" spans="1:29" x14ac:dyDescent="0.3">
      <c r="A75" s="22">
        <v>44407</v>
      </c>
      <c r="B75" s="23" t="s">
        <v>250</v>
      </c>
      <c r="C75" s="24" t="s">
        <v>44</v>
      </c>
      <c r="D75" s="8" t="s">
        <v>45</v>
      </c>
      <c r="E75" s="24" t="s">
        <v>149</v>
      </c>
      <c r="F75" s="25" t="s">
        <v>59</v>
      </c>
      <c r="G75" s="25" t="s">
        <v>72</v>
      </c>
      <c r="H75" s="25" t="s">
        <v>73</v>
      </c>
      <c r="I75" s="25" t="s">
        <v>378</v>
      </c>
      <c r="J75" s="25"/>
      <c r="K75" s="25" t="s">
        <v>375</v>
      </c>
      <c r="L75" s="25">
        <v>24</v>
      </c>
      <c r="M75" s="26"/>
      <c r="N75" s="25">
        <v>85220259</v>
      </c>
      <c r="O75" s="27">
        <v>35574525.044266023</v>
      </c>
      <c r="P75" s="25">
        <v>536</v>
      </c>
      <c r="Q75" s="25">
        <v>75</v>
      </c>
      <c r="R75" s="3">
        <v>2.0435818331443447</v>
      </c>
      <c r="S75" s="5">
        <v>24.522981997732138</v>
      </c>
      <c r="T75" s="5">
        <v>1021.7909165721724</v>
      </c>
      <c r="U75" s="5">
        <v>1.1990000130980267E-2</v>
      </c>
      <c r="V75" s="5">
        <v>0.27054888507718694</v>
      </c>
      <c r="W75" s="5">
        <v>3.7876843910806173</v>
      </c>
      <c r="X75" s="5">
        <v>157.82018296169238</v>
      </c>
      <c r="Y75" s="5">
        <v>1.8519092151749079E-3</v>
      </c>
      <c r="Z75" s="5">
        <v>7.5534661048827303</v>
      </c>
      <c r="AA75" s="26" t="s">
        <v>235</v>
      </c>
      <c r="AB75" s="26" t="s">
        <v>248</v>
      </c>
      <c r="AC75" s="26"/>
    </row>
    <row r="76" spans="1:29" x14ac:dyDescent="0.3">
      <c r="A76" s="22">
        <v>44407</v>
      </c>
      <c r="B76" s="23" t="s">
        <v>250</v>
      </c>
      <c r="C76" s="24" t="s">
        <v>44</v>
      </c>
      <c r="D76" s="8" t="s">
        <v>45</v>
      </c>
      <c r="E76" s="24" t="s">
        <v>150</v>
      </c>
      <c r="F76" s="25" t="s">
        <v>59</v>
      </c>
      <c r="G76" s="25" t="s">
        <v>72</v>
      </c>
      <c r="H76" s="25" t="s">
        <v>73</v>
      </c>
      <c r="I76" s="25" t="s">
        <v>378</v>
      </c>
      <c r="J76" s="25"/>
      <c r="K76" s="25" t="s">
        <v>375</v>
      </c>
      <c r="L76" s="25">
        <v>1</v>
      </c>
      <c r="M76" s="26"/>
      <c r="N76" s="25">
        <v>4182510161</v>
      </c>
      <c r="O76" s="27"/>
      <c r="P76" s="25">
        <v>1999</v>
      </c>
      <c r="Q76" s="25"/>
      <c r="R76" s="3">
        <v>0.91386859336399107</v>
      </c>
      <c r="S76" s="5">
        <v>10.966423120367892</v>
      </c>
      <c r="T76" s="5">
        <v>10966.423120367892</v>
      </c>
      <c r="U76" s="5">
        <v>2.6219716625257212E-3</v>
      </c>
      <c r="V76" s="5">
        <v>0.13234133790737565</v>
      </c>
      <c r="W76" s="5">
        <v>1.852778730703259</v>
      </c>
      <c r="X76" s="5">
        <v>1852.778730703259</v>
      </c>
      <c r="Y76" s="5">
        <v>4.4298248166366118E-4</v>
      </c>
      <c r="Z76" s="5">
        <v>6.9053903172990312</v>
      </c>
      <c r="AA76" s="26" t="s">
        <v>235</v>
      </c>
      <c r="AB76" s="26" t="s">
        <v>248</v>
      </c>
      <c r="AC76" s="26"/>
    </row>
    <row r="77" spans="1:29" x14ac:dyDescent="0.3">
      <c r="A77" s="22">
        <v>44407</v>
      </c>
      <c r="B77" s="23" t="s">
        <v>250</v>
      </c>
      <c r="C77" s="24" t="s">
        <v>44</v>
      </c>
      <c r="D77" s="8" t="s">
        <v>45</v>
      </c>
      <c r="E77" s="24" t="s">
        <v>151</v>
      </c>
      <c r="F77" s="25" t="s">
        <v>59</v>
      </c>
      <c r="G77" s="25" t="s">
        <v>104</v>
      </c>
      <c r="H77" s="25" t="s">
        <v>105</v>
      </c>
      <c r="I77" s="25" t="s">
        <v>105</v>
      </c>
      <c r="J77" s="25" t="s">
        <v>365</v>
      </c>
      <c r="K77" s="25" t="s">
        <v>375</v>
      </c>
      <c r="L77" s="25">
        <v>1</v>
      </c>
      <c r="M77" s="26"/>
      <c r="N77" s="25">
        <v>3770035534</v>
      </c>
      <c r="O77" s="27"/>
      <c r="P77" s="25">
        <v>1931</v>
      </c>
      <c r="Q77" s="25"/>
      <c r="R77" s="3">
        <v>0.97024443229016544</v>
      </c>
      <c r="S77" s="5">
        <v>11.642933187481985</v>
      </c>
      <c r="T77" s="5">
        <v>11642.933187481985</v>
      </c>
      <c r="U77" s="5">
        <v>3.0882820818213504E-3</v>
      </c>
      <c r="V77" s="5">
        <v>0.12139794168096055</v>
      </c>
      <c r="W77" s="5">
        <v>1.6995711835334477</v>
      </c>
      <c r="X77" s="5">
        <v>1699.5711835334478</v>
      </c>
      <c r="Y77" s="5">
        <v>4.5081038844485538E-4</v>
      </c>
      <c r="Z77" s="5">
        <v>7.9922642744636727</v>
      </c>
      <c r="AA77" s="26" t="s">
        <v>235</v>
      </c>
      <c r="AB77" s="26" t="s">
        <v>248</v>
      </c>
      <c r="AC77" s="26"/>
    </row>
    <row r="78" spans="1:29" x14ac:dyDescent="0.3">
      <c r="A78" s="22">
        <v>44407</v>
      </c>
      <c r="B78" s="23" t="s">
        <v>250</v>
      </c>
      <c r="C78" s="24" t="s">
        <v>44</v>
      </c>
      <c r="D78" s="8" t="s">
        <v>45</v>
      </c>
      <c r="E78" s="24" t="s">
        <v>152</v>
      </c>
      <c r="F78" s="25" t="s">
        <v>59</v>
      </c>
      <c r="G78" s="25" t="s">
        <v>68</v>
      </c>
      <c r="H78" s="25" t="s">
        <v>69</v>
      </c>
      <c r="I78" s="25" t="s">
        <v>69</v>
      </c>
      <c r="J78" s="25"/>
      <c r="K78" s="25" t="s">
        <v>375</v>
      </c>
      <c r="L78" s="25">
        <v>12</v>
      </c>
      <c r="M78" s="26"/>
      <c r="N78" s="25">
        <v>3280236034</v>
      </c>
      <c r="O78" s="27">
        <v>2275952788.0517111</v>
      </c>
      <c r="P78" s="25">
        <v>1767</v>
      </c>
      <c r="Q78" s="25">
        <v>381</v>
      </c>
      <c r="R78" s="3">
        <v>2.5202139258838199</v>
      </c>
      <c r="S78" s="5">
        <v>30.24256711060584</v>
      </c>
      <c r="T78" s="5">
        <v>2520.2139258838197</v>
      </c>
      <c r="U78" s="5">
        <v>7.6830261595858677E-4</v>
      </c>
      <c r="V78" s="5">
        <v>0.39753001715265873</v>
      </c>
      <c r="W78" s="5">
        <v>5.5654202401372226</v>
      </c>
      <c r="X78" s="5">
        <v>463.78502001143522</v>
      </c>
      <c r="Y78" s="5">
        <v>1.4138769747184456E-4</v>
      </c>
      <c r="Z78" s="5">
        <v>6.3396820796956623</v>
      </c>
      <c r="AA78" s="26" t="s">
        <v>235</v>
      </c>
      <c r="AB78" s="26" t="s">
        <v>248</v>
      </c>
      <c r="AC78" s="26"/>
    </row>
    <row r="79" spans="1:29" x14ac:dyDescent="0.3">
      <c r="A79" s="22">
        <v>44411</v>
      </c>
      <c r="B79" s="23" t="s">
        <v>250</v>
      </c>
      <c r="C79" s="24" t="s">
        <v>46</v>
      </c>
      <c r="D79" s="8" t="s">
        <v>47</v>
      </c>
      <c r="E79" s="24" t="s">
        <v>153</v>
      </c>
      <c r="F79" s="25" t="s">
        <v>118</v>
      </c>
      <c r="G79" s="25" t="s">
        <v>154</v>
      </c>
      <c r="H79" s="25"/>
      <c r="I79" s="25" t="s">
        <v>372</v>
      </c>
      <c r="J79" s="25" t="s">
        <v>367</v>
      </c>
      <c r="K79" s="25" t="s">
        <v>375</v>
      </c>
      <c r="L79" s="25">
        <v>30</v>
      </c>
      <c r="M79" s="26"/>
      <c r="N79" s="25">
        <v>282768896</v>
      </c>
      <c r="O79" s="27">
        <v>112894813.83523077</v>
      </c>
      <c r="P79" s="25">
        <v>803</v>
      </c>
      <c r="Q79" s="25">
        <v>94</v>
      </c>
      <c r="R79" s="3">
        <v>11.121068105261489</v>
      </c>
      <c r="S79" s="5">
        <v>133.45281726313789</v>
      </c>
      <c r="T79" s="5">
        <v>4448.4272421045962</v>
      </c>
      <c r="U79" s="5">
        <v>1.5731671004241558E-2</v>
      </c>
      <c r="V79" s="5">
        <v>0.72575235849056619</v>
      </c>
      <c r="W79" s="5">
        <v>10.160533018867927</v>
      </c>
      <c r="X79" s="5">
        <v>338.68443396226422</v>
      </c>
      <c r="Y79" s="5">
        <v>1.1977428874011102E-3</v>
      </c>
      <c r="Z79" s="5">
        <v>15.3235025352054</v>
      </c>
      <c r="AA79" s="26" t="s">
        <v>235</v>
      </c>
      <c r="AB79" s="26" t="s">
        <v>248</v>
      </c>
      <c r="AC79" s="26"/>
    </row>
    <row r="80" spans="1:29" x14ac:dyDescent="0.3">
      <c r="A80" s="22">
        <v>44411</v>
      </c>
      <c r="B80" s="23" t="s">
        <v>250</v>
      </c>
      <c r="C80" s="24" t="s">
        <v>46</v>
      </c>
      <c r="D80" s="8" t="s">
        <v>47</v>
      </c>
      <c r="E80" s="24" t="s">
        <v>155</v>
      </c>
      <c r="F80" s="25" t="s">
        <v>118</v>
      </c>
      <c r="G80" s="25" t="s">
        <v>122</v>
      </c>
      <c r="H80" s="25" t="s">
        <v>156</v>
      </c>
      <c r="I80" s="25" t="s">
        <v>157</v>
      </c>
      <c r="J80" s="25" t="s">
        <v>157</v>
      </c>
      <c r="K80" s="25" t="s">
        <v>375</v>
      </c>
      <c r="L80" s="25">
        <v>1</v>
      </c>
      <c r="M80" s="26"/>
      <c r="N80" s="25">
        <v>480690000000</v>
      </c>
      <c r="O80" s="27"/>
      <c r="P80" s="25">
        <v>9719</v>
      </c>
      <c r="Q80" s="25"/>
      <c r="R80" s="3">
        <v>59.796357916121771</v>
      </c>
      <c r="S80" s="5">
        <v>717.55629499346128</v>
      </c>
      <c r="T80" s="5">
        <v>717556.29499346123</v>
      </c>
      <c r="U80" s="5">
        <v>1.4927631009454352E-3</v>
      </c>
      <c r="V80" s="5">
        <v>5.4871674528301888</v>
      </c>
      <c r="W80" s="5">
        <v>76.820344339622636</v>
      </c>
      <c r="X80" s="5">
        <v>76820.344339622636</v>
      </c>
      <c r="Y80" s="5">
        <v>1.5981265335168743E-4</v>
      </c>
      <c r="Z80" s="5">
        <v>10.897490996976922</v>
      </c>
      <c r="AA80" s="26" t="s">
        <v>235</v>
      </c>
      <c r="AB80" s="26" t="s">
        <v>248</v>
      </c>
      <c r="AC80" s="26"/>
    </row>
    <row r="81" spans="1:29" x14ac:dyDescent="0.3">
      <c r="A81" s="22">
        <v>44411</v>
      </c>
      <c r="B81" s="23" t="s">
        <v>250</v>
      </c>
      <c r="C81" s="24" t="s">
        <v>46</v>
      </c>
      <c r="D81" s="8" t="s">
        <v>47</v>
      </c>
      <c r="E81" s="24" t="s">
        <v>158</v>
      </c>
      <c r="F81" s="25" t="s">
        <v>118</v>
      </c>
      <c r="G81" s="25" t="s">
        <v>154</v>
      </c>
      <c r="H81" s="25"/>
      <c r="I81" s="25" t="s">
        <v>372</v>
      </c>
      <c r="J81" s="25" t="s">
        <v>367</v>
      </c>
      <c r="K81" s="25" t="s">
        <v>375</v>
      </c>
      <c r="L81" s="25">
        <v>33</v>
      </c>
      <c r="M81" s="26"/>
      <c r="N81" s="25">
        <v>309220737</v>
      </c>
      <c r="O81" s="27">
        <v>129082130.75897178</v>
      </c>
      <c r="P81" s="25">
        <v>824</v>
      </c>
      <c r="Q81" s="25">
        <v>113</v>
      </c>
      <c r="R81" s="3">
        <v>11.560604407885039</v>
      </c>
      <c r="S81" s="5">
        <v>138.72725289462048</v>
      </c>
      <c r="T81" s="5">
        <v>4203.8561483218327</v>
      </c>
      <c r="U81" s="5">
        <v>1.35950007399466E-2</v>
      </c>
      <c r="V81" s="5">
        <v>0.74829952830188684</v>
      </c>
      <c r="W81" s="5">
        <v>10.476193396226416</v>
      </c>
      <c r="X81" s="5">
        <v>317.46040594625504</v>
      </c>
      <c r="Y81" s="5">
        <v>1.0266465600793618E-3</v>
      </c>
      <c r="Z81" s="5">
        <v>15.449167038925539</v>
      </c>
      <c r="AA81" s="26" t="s">
        <v>235</v>
      </c>
      <c r="AB81" s="26" t="s">
        <v>248</v>
      </c>
      <c r="AC81" s="26"/>
    </row>
    <row r="82" spans="1:29" x14ac:dyDescent="0.3">
      <c r="A82" s="22">
        <v>44411</v>
      </c>
      <c r="B82" s="23" t="s">
        <v>250</v>
      </c>
      <c r="C82" s="24" t="s">
        <v>46</v>
      </c>
      <c r="D82" s="8" t="s">
        <v>47</v>
      </c>
      <c r="E82" s="24" t="s">
        <v>159</v>
      </c>
      <c r="F82" s="25" t="s">
        <v>118</v>
      </c>
      <c r="G82" s="25" t="s">
        <v>154</v>
      </c>
      <c r="H82" s="25"/>
      <c r="I82" s="25" t="s">
        <v>372</v>
      </c>
      <c r="J82" s="25" t="s">
        <v>367</v>
      </c>
      <c r="K82" s="25" t="s">
        <v>375</v>
      </c>
      <c r="L82" s="25">
        <v>22</v>
      </c>
      <c r="M82" s="26"/>
      <c r="N82" s="25">
        <v>323849073</v>
      </c>
      <c r="O82" s="27">
        <v>107531734.20920037</v>
      </c>
      <c r="P82" s="25">
        <v>841</v>
      </c>
      <c r="Q82" s="25">
        <v>102</v>
      </c>
      <c r="R82" s="3">
        <v>7.5657294841510554</v>
      </c>
      <c r="S82" s="5">
        <v>90.788753809812661</v>
      </c>
      <c r="T82" s="5">
        <v>4126.7615368096658</v>
      </c>
      <c r="U82" s="5">
        <v>1.2742854251769515E-2</v>
      </c>
      <c r="V82" s="5">
        <v>0.55188443396226416</v>
      </c>
      <c r="W82" s="5">
        <v>7.7263820754716983</v>
      </c>
      <c r="X82" s="5">
        <v>351.19918524871355</v>
      </c>
      <c r="Y82" s="5">
        <v>1.0844532670584903E-3</v>
      </c>
      <c r="Z82" s="5">
        <v>13.708901752913677</v>
      </c>
      <c r="AA82" s="26" t="s">
        <v>235</v>
      </c>
      <c r="AB82" s="26" t="s">
        <v>248</v>
      </c>
      <c r="AC82" s="26"/>
    </row>
    <row r="83" spans="1:29" x14ac:dyDescent="0.3">
      <c r="A83" s="22">
        <v>44411</v>
      </c>
      <c r="B83" s="23" t="s">
        <v>250</v>
      </c>
      <c r="C83" s="24" t="s">
        <v>46</v>
      </c>
      <c r="D83" s="8" t="s">
        <v>47</v>
      </c>
      <c r="E83" s="24" t="s">
        <v>160</v>
      </c>
      <c r="F83" s="25" t="s">
        <v>118</v>
      </c>
      <c r="G83" s="25" t="s">
        <v>154</v>
      </c>
      <c r="H83" s="25"/>
      <c r="I83" s="25" t="s">
        <v>372</v>
      </c>
      <c r="J83" s="25" t="s">
        <v>368</v>
      </c>
      <c r="K83" s="25" t="s">
        <v>375</v>
      </c>
      <c r="L83" s="25">
        <v>25</v>
      </c>
      <c r="M83" s="26"/>
      <c r="N83" s="25">
        <v>1420115897</v>
      </c>
      <c r="O83" s="27">
        <v>430047620.327398</v>
      </c>
      <c r="P83" s="25">
        <v>1383</v>
      </c>
      <c r="Q83" s="25">
        <v>129</v>
      </c>
      <c r="R83" s="3">
        <v>14.898737415816704</v>
      </c>
      <c r="S83" s="5">
        <v>178.78484898980045</v>
      </c>
      <c r="T83" s="5">
        <v>7151.3939595920183</v>
      </c>
      <c r="U83" s="5">
        <v>5.0357819208272812E-3</v>
      </c>
      <c r="V83" s="5">
        <v>1.4917900943396227</v>
      </c>
      <c r="W83" s="5">
        <v>20.885061320754719</v>
      </c>
      <c r="X83" s="5">
        <v>835.40245283018874</v>
      </c>
      <c r="Y83" s="5">
        <v>5.8826357383575485E-4</v>
      </c>
      <c r="Z83" s="5">
        <v>9.9871540053441592</v>
      </c>
      <c r="AA83" s="26" t="s">
        <v>235</v>
      </c>
      <c r="AB83" s="26" t="s">
        <v>248</v>
      </c>
      <c r="AC83" s="26"/>
    </row>
    <row r="84" spans="1:29" x14ac:dyDescent="0.3">
      <c r="A84" s="22">
        <v>44411</v>
      </c>
      <c r="B84" s="23" t="s">
        <v>250</v>
      </c>
      <c r="C84" s="24" t="s">
        <v>46</v>
      </c>
      <c r="D84" s="8" t="s">
        <v>47</v>
      </c>
      <c r="E84" s="24" t="s">
        <v>161</v>
      </c>
      <c r="F84" s="25" t="s">
        <v>118</v>
      </c>
      <c r="G84" s="25" t="s">
        <v>154</v>
      </c>
      <c r="H84" s="25"/>
      <c r="I84" s="25" t="s">
        <v>372</v>
      </c>
      <c r="J84" s="25" t="s">
        <v>368</v>
      </c>
      <c r="K84" s="25" t="s">
        <v>375</v>
      </c>
      <c r="L84" s="25">
        <v>25</v>
      </c>
      <c r="M84" s="26"/>
      <c r="N84" s="25">
        <v>1424726553</v>
      </c>
      <c r="O84" s="27">
        <v>591654025.91249549</v>
      </c>
      <c r="P84" s="25">
        <v>1371</v>
      </c>
      <c r="Q84" s="25">
        <v>189</v>
      </c>
      <c r="R84" s="3">
        <v>14.96170263851347</v>
      </c>
      <c r="S84" s="5">
        <v>179.54043166216164</v>
      </c>
      <c r="T84" s="5">
        <v>7181.6172664864662</v>
      </c>
      <c r="U84" s="5">
        <v>5.0406986880144619E-3</v>
      </c>
      <c r="V84" s="5">
        <v>1.5520731132075474</v>
      </c>
      <c r="W84" s="5">
        <v>21.729023584905661</v>
      </c>
      <c r="X84" s="5">
        <v>869.16094339622646</v>
      </c>
      <c r="Y84" s="5">
        <v>6.1005456911437689E-4</v>
      </c>
      <c r="Z84" s="5">
        <v>9.6398181961887719</v>
      </c>
      <c r="AA84" s="26" t="s">
        <v>235</v>
      </c>
      <c r="AB84" s="26" t="s">
        <v>248</v>
      </c>
      <c r="AC84" s="26"/>
    </row>
    <row r="85" spans="1:29" x14ac:dyDescent="0.3">
      <c r="A85" s="22">
        <v>44411</v>
      </c>
      <c r="B85" s="23" t="s">
        <v>250</v>
      </c>
      <c r="C85" s="24" t="s">
        <v>46</v>
      </c>
      <c r="D85" s="8" t="s">
        <v>47</v>
      </c>
      <c r="E85" s="24" t="s">
        <v>162</v>
      </c>
      <c r="F85" s="25" t="s">
        <v>118</v>
      </c>
      <c r="G85" s="25" t="s">
        <v>154</v>
      </c>
      <c r="H85" s="25"/>
      <c r="I85" s="25" t="s">
        <v>372</v>
      </c>
      <c r="J85" s="25" t="s">
        <v>368</v>
      </c>
      <c r="K85" s="25" t="s">
        <v>375</v>
      </c>
      <c r="L85" s="25">
        <v>25</v>
      </c>
      <c r="M85" s="26"/>
      <c r="N85" s="25">
        <v>1564030013</v>
      </c>
      <c r="O85" s="27">
        <v>580837567.95389593</v>
      </c>
      <c r="P85" s="25">
        <v>1416</v>
      </c>
      <c r="Q85" s="25">
        <v>191</v>
      </c>
      <c r="R85" s="3">
        <v>16.797212095499439</v>
      </c>
      <c r="S85" s="5">
        <v>201.56654514599327</v>
      </c>
      <c r="T85" s="5">
        <v>8062.6618058397316</v>
      </c>
      <c r="U85" s="5">
        <v>5.1550556823232339E-3</v>
      </c>
      <c r="V85" s="5">
        <v>1.5869787735849057</v>
      </c>
      <c r="W85" s="5">
        <v>22.217702830188678</v>
      </c>
      <c r="X85" s="5">
        <v>888.70811320754717</v>
      </c>
      <c r="Y85" s="5">
        <v>5.6821678984465059E-4</v>
      </c>
      <c r="Z85" s="5">
        <v>10.584396196777968</v>
      </c>
      <c r="AA85" s="26" t="s">
        <v>235</v>
      </c>
      <c r="AB85" s="26" t="s">
        <v>248</v>
      </c>
      <c r="AC85" s="26"/>
    </row>
    <row r="86" spans="1:29" x14ac:dyDescent="0.3">
      <c r="A86" s="22">
        <v>44411</v>
      </c>
      <c r="B86" s="23" t="s">
        <v>250</v>
      </c>
      <c r="C86" s="24" t="s">
        <v>46</v>
      </c>
      <c r="D86" s="8" t="s">
        <v>47</v>
      </c>
      <c r="E86" s="24" t="s">
        <v>163</v>
      </c>
      <c r="F86" s="25" t="s">
        <v>118</v>
      </c>
      <c r="G86" s="25" t="s">
        <v>154</v>
      </c>
      <c r="H86" s="25"/>
      <c r="I86" s="25" t="s">
        <v>372</v>
      </c>
      <c r="J86" s="25" t="s">
        <v>368</v>
      </c>
      <c r="K86" s="25" t="s">
        <v>375</v>
      </c>
      <c r="L86" s="25">
        <v>24</v>
      </c>
      <c r="M86" s="26"/>
      <c r="N86" s="25">
        <v>1341572889</v>
      </c>
      <c r="O86" s="27">
        <v>359516375.90572077</v>
      </c>
      <c r="P86" s="25">
        <v>1358</v>
      </c>
      <c r="Q86" s="25">
        <v>123</v>
      </c>
      <c r="R86" s="3">
        <v>15.459079087567773</v>
      </c>
      <c r="S86" s="5">
        <v>185.50894905081327</v>
      </c>
      <c r="T86" s="5">
        <v>7729.5395437838861</v>
      </c>
      <c r="U86" s="5">
        <v>5.7615501976530223E-3</v>
      </c>
      <c r="V86" s="5">
        <v>1.5621674528301885</v>
      </c>
      <c r="W86" s="5">
        <v>21.87034433962264</v>
      </c>
      <c r="X86" s="5">
        <v>911.26434748427664</v>
      </c>
      <c r="Y86" s="5">
        <v>6.7925071753911737E-4</v>
      </c>
      <c r="Z86" s="5">
        <v>9.8959167658758105</v>
      </c>
      <c r="AA86" s="26" t="s">
        <v>235</v>
      </c>
      <c r="AB86" s="26" t="s">
        <v>248</v>
      </c>
      <c r="AC86" s="26"/>
    </row>
    <row r="87" spans="1:29" x14ac:dyDescent="0.3">
      <c r="A87" s="22">
        <v>44411</v>
      </c>
      <c r="B87" s="23" t="s">
        <v>250</v>
      </c>
      <c r="C87" s="24" t="s">
        <v>46</v>
      </c>
      <c r="D87" s="8" t="s">
        <v>47</v>
      </c>
      <c r="E87" s="24" t="s">
        <v>164</v>
      </c>
      <c r="F87" s="25" t="s">
        <v>118</v>
      </c>
      <c r="G87" s="25" t="s">
        <v>154</v>
      </c>
      <c r="H87" s="25"/>
      <c r="I87" s="25" t="s">
        <v>372</v>
      </c>
      <c r="J87" s="25" t="s">
        <v>368</v>
      </c>
      <c r="K87" s="25" t="s">
        <v>375</v>
      </c>
      <c r="L87" s="25">
        <v>30</v>
      </c>
      <c r="M87" s="26"/>
      <c r="N87" s="25">
        <v>1391754385</v>
      </c>
      <c r="O87" s="27">
        <v>692315083.93015885</v>
      </c>
      <c r="P87" s="25">
        <v>1354</v>
      </c>
      <c r="Q87" s="25">
        <v>210</v>
      </c>
      <c r="R87" s="3">
        <v>17.67799305950188</v>
      </c>
      <c r="S87" s="5">
        <v>212.13591671402256</v>
      </c>
      <c r="T87" s="5">
        <v>7071.197223800752</v>
      </c>
      <c r="U87" s="5">
        <v>5.0807795542176445E-3</v>
      </c>
      <c r="V87" s="5">
        <v>1.8317900943396226</v>
      </c>
      <c r="W87" s="5">
        <v>25.645061320754717</v>
      </c>
      <c r="X87" s="5">
        <v>854.83537735849063</v>
      </c>
      <c r="Y87" s="5">
        <v>6.1421425114352392E-4</v>
      </c>
      <c r="Z87" s="5">
        <v>9.6506652777129247</v>
      </c>
      <c r="AA87" s="26" t="s">
        <v>235</v>
      </c>
      <c r="AB87" s="26" t="s">
        <v>248</v>
      </c>
      <c r="AC87" s="26"/>
    </row>
    <row r="88" spans="1:29" x14ac:dyDescent="0.3">
      <c r="A88" s="22">
        <v>44411</v>
      </c>
      <c r="B88" s="23" t="s">
        <v>250</v>
      </c>
      <c r="C88" s="24" t="s">
        <v>46</v>
      </c>
      <c r="D88" s="8" t="s">
        <v>47</v>
      </c>
      <c r="E88" s="24" t="s">
        <v>165</v>
      </c>
      <c r="F88" s="25" t="s">
        <v>59</v>
      </c>
      <c r="G88" s="25" t="s">
        <v>65</v>
      </c>
      <c r="H88" s="25" t="s">
        <v>66</v>
      </c>
      <c r="I88" s="25" t="s">
        <v>66</v>
      </c>
      <c r="J88" s="25"/>
      <c r="K88" s="25" t="s">
        <v>375</v>
      </c>
      <c r="L88" s="25">
        <v>21</v>
      </c>
      <c r="M88" s="26"/>
      <c r="N88" s="25">
        <v>173884287</v>
      </c>
      <c r="O88" s="27">
        <v>101485254.5709587</v>
      </c>
      <c r="P88" s="25">
        <v>671</v>
      </c>
      <c r="Q88" s="25">
        <v>121</v>
      </c>
      <c r="R88" s="3">
        <v>17.292636134547639</v>
      </c>
      <c r="S88" s="5">
        <v>207.51163361457168</v>
      </c>
      <c r="T88" s="5">
        <v>9881.5063625986513</v>
      </c>
      <c r="U88" s="5">
        <v>5.6828058090140438E-2</v>
      </c>
      <c r="V88" s="5">
        <v>1.817450471698113</v>
      </c>
      <c r="W88" s="5">
        <v>25.444306603773583</v>
      </c>
      <c r="X88" s="5">
        <v>1211.6336477987422</v>
      </c>
      <c r="Y88" s="5">
        <v>6.9680456394472391E-3</v>
      </c>
      <c r="Z88" s="5">
        <v>9.514777103328969</v>
      </c>
      <c r="AA88" s="26" t="s">
        <v>235</v>
      </c>
      <c r="AB88" s="26" t="s">
        <v>248</v>
      </c>
      <c r="AC88" s="26"/>
    </row>
    <row r="89" spans="1:29" x14ac:dyDescent="0.3">
      <c r="A89" s="22">
        <v>44411</v>
      </c>
      <c r="B89" s="23" t="s">
        <v>250</v>
      </c>
      <c r="C89" s="24" t="s">
        <v>46</v>
      </c>
      <c r="D89" s="8" t="s">
        <v>47</v>
      </c>
      <c r="E89" s="24" t="s">
        <v>166</v>
      </c>
      <c r="F89" s="25" t="s">
        <v>59</v>
      </c>
      <c r="G89" s="25" t="s">
        <v>65</v>
      </c>
      <c r="H89" s="25" t="s">
        <v>66</v>
      </c>
      <c r="I89" s="25" t="s">
        <v>66</v>
      </c>
      <c r="J89" s="25"/>
      <c r="K89" s="25" t="s">
        <v>375</v>
      </c>
      <c r="L89" s="25">
        <v>23</v>
      </c>
      <c r="M89" s="26"/>
      <c r="N89" s="25">
        <v>183846259</v>
      </c>
      <c r="O89" s="27">
        <v>89937315.098123476</v>
      </c>
      <c r="P89" s="25">
        <v>690</v>
      </c>
      <c r="Q89" s="25">
        <v>105</v>
      </c>
      <c r="R89" s="3">
        <v>18.929731924663564</v>
      </c>
      <c r="S89" s="5">
        <v>227.15678309596277</v>
      </c>
      <c r="T89" s="5">
        <v>9876.3818737375113</v>
      </c>
      <c r="U89" s="5">
        <v>5.372087486282498E-2</v>
      </c>
      <c r="V89" s="5">
        <v>2.0167900943396231</v>
      </c>
      <c r="W89" s="5">
        <v>28.235061320754724</v>
      </c>
      <c r="X89" s="5">
        <v>1227.6113617719445</v>
      </c>
      <c r="Y89" s="5">
        <v>6.6773801569274495E-3</v>
      </c>
      <c r="Z89" s="5">
        <v>9.3860694664220414</v>
      </c>
      <c r="AA89" s="26" t="s">
        <v>235</v>
      </c>
      <c r="AB89" s="26" t="s">
        <v>248</v>
      </c>
      <c r="AC89" s="26"/>
    </row>
    <row r="90" spans="1:29" x14ac:dyDescent="0.3">
      <c r="A90" s="22">
        <v>44411</v>
      </c>
      <c r="B90" s="23" t="s">
        <v>250</v>
      </c>
      <c r="C90" s="24" t="s">
        <v>46</v>
      </c>
      <c r="D90" s="8" t="s">
        <v>47</v>
      </c>
      <c r="E90" s="24" t="s">
        <v>168</v>
      </c>
      <c r="F90" s="25" t="s">
        <v>118</v>
      </c>
      <c r="G90" s="25" t="s">
        <v>122</v>
      </c>
      <c r="H90" s="26" t="s">
        <v>123</v>
      </c>
      <c r="I90" s="25" t="s">
        <v>124</v>
      </c>
      <c r="J90" s="25" t="s">
        <v>124</v>
      </c>
      <c r="K90" s="25" t="s">
        <v>375</v>
      </c>
      <c r="L90" s="25">
        <v>3</v>
      </c>
      <c r="M90" s="26"/>
      <c r="N90" s="27">
        <v>79253590.553963542</v>
      </c>
      <c r="O90" s="27">
        <v>26286613.132013451</v>
      </c>
      <c r="P90" s="25">
        <v>528.33333333333337</v>
      </c>
      <c r="Q90" s="25">
        <v>61</v>
      </c>
      <c r="R90" s="3">
        <v>0.8789692645049304</v>
      </c>
      <c r="S90" s="5">
        <v>10.547631174059164</v>
      </c>
      <c r="T90" s="5">
        <v>3515.8770580197215</v>
      </c>
      <c r="U90" s="5">
        <v>4.4362369369571601E-2</v>
      </c>
      <c r="V90" s="5">
        <v>0.1176243567753002</v>
      </c>
      <c r="W90" s="5">
        <v>1.6467409948542029</v>
      </c>
      <c r="X90" s="5">
        <v>548.91366495140096</v>
      </c>
      <c r="Y90" s="5">
        <v>6.9260415977954615E-3</v>
      </c>
      <c r="Z90" s="5">
        <v>7.4726807321381594</v>
      </c>
      <c r="AA90" s="26" t="s">
        <v>235</v>
      </c>
      <c r="AB90" s="26" t="s">
        <v>248</v>
      </c>
      <c r="AC90" s="26"/>
    </row>
    <row r="91" spans="1:29" x14ac:dyDescent="0.3">
      <c r="A91" s="22">
        <v>44411</v>
      </c>
      <c r="B91" s="23" t="s">
        <v>250</v>
      </c>
      <c r="C91" s="24" t="s">
        <v>46</v>
      </c>
      <c r="D91" s="8" t="s">
        <v>47</v>
      </c>
      <c r="E91" s="24" t="s">
        <v>169</v>
      </c>
      <c r="F91" s="25" t="s">
        <v>59</v>
      </c>
      <c r="G91" s="25" t="s">
        <v>104</v>
      </c>
      <c r="H91" s="25" t="s">
        <v>105</v>
      </c>
      <c r="I91" s="25" t="s">
        <v>105</v>
      </c>
      <c r="J91" s="25" t="s">
        <v>366</v>
      </c>
      <c r="K91" s="25" t="s">
        <v>375</v>
      </c>
      <c r="L91" s="25">
        <v>7</v>
      </c>
      <c r="M91" s="26"/>
      <c r="N91" s="25">
        <v>149971431</v>
      </c>
      <c r="O91" s="27">
        <v>37550735.109643504</v>
      </c>
      <c r="P91" s="25">
        <v>655</v>
      </c>
      <c r="Q91" s="25">
        <v>55</v>
      </c>
      <c r="R91" s="3">
        <v>0.56560745852567484</v>
      </c>
      <c r="S91" s="5">
        <v>6.7872895023080986</v>
      </c>
      <c r="T91" s="5">
        <v>969.61278604401411</v>
      </c>
      <c r="U91" s="5">
        <v>6.4653166244977292E-3</v>
      </c>
      <c r="V91" s="5"/>
      <c r="W91" s="5"/>
      <c r="X91" s="5"/>
      <c r="Y91" s="5"/>
      <c r="Z91" s="5"/>
      <c r="AA91" s="26" t="s">
        <v>235</v>
      </c>
      <c r="AB91" s="26" t="s">
        <v>248</v>
      </c>
      <c r="AC91" s="26"/>
    </row>
    <row r="92" spans="1:29" x14ac:dyDescent="0.3">
      <c r="A92" s="22">
        <v>44411</v>
      </c>
      <c r="B92" s="23" t="s">
        <v>250</v>
      </c>
      <c r="C92" s="24" t="s">
        <v>46</v>
      </c>
      <c r="D92" s="8" t="s">
        <v>47</v>
      </c>
      <c r="E92" s="24" t="s">
        <v>170</v>
      </c>
      <c r="F92" s="25" t="s">
        <v>118</v>
      </c>
      <c r="G92" s="25" t="s">
        <v>122</v>
      </c>
      <c r="H92" s="26" t="s">
        <v>123</v>
      </c>
      <c r="I92" s="25" t="s">
        <v>124</v>
      </c>
      <c r="J92" s="25" t="s">
        <v>124</v>
      </c>
      <c r="K92" s="25" t="s">
        <v>375</v>
      </c>
      <c r="L92" s="25">
        <v>1</v>
      </c>
      <c r="M92" s="26"/>
      <c r="N92" s="25">
        <v>2491664918.6595535</v>
      </c>
      <c r="O92" s="25"/>
      <c r="P92" s="25">
        <v>1682.0168356671245</v>
      </c>
      <c r="Q92" s="25"/>
      <c r="R92" s="3">
        <v>4.0299149631016364</v>
      </c>
      <c r="S92" s="5">
        <v>48.358979557219641</v>
      </c>
      <c r="T92" s="5">
        <v>48358.979557219638</v>
      </c>
      <c r="U92" s="5">
        <v>1.9408299725645062E-2</v>
      </c>
      <c r="V92" s="5">
        <v>0.57282783018867933</v>
      </c>
      <c r="W92" s="5">
        <v>8.0195896226415115</v>
      </c>
      <c r="X92" s="5">
        <v>8019.5896226415116</v>
      </c>
      <c r="Y92" s="5">
        <v>3.2185666550042483E-3</v>
      </c>
      <c r="Z92" s="5">
        <v>7.035124256749631</v>
      </c>
      <c r="AA92" s="26" t="s">
        <v>235</v>
      </c>
      <c r="AB92" s="26" t="s">
        <v>248</v>
      </c>
      <c r="AC92" s="26"/>
    </row>
    <row r="93" spans="1:29" x14ac:dyDescent="0.3">
      <c r="A93" s="22">
        <v>44411</v>
      </c>
      <c r="B93" s="23" t="s">
        <v>250</v>
      </c>
      <c r="C93" s="24" t="s">
        <v>46</v>
      </c>
      <c r="D93" s="8" t="s">
        <v>47</v>
      </c>
      <c r="E93" s="24" t="s">
        <v>171</v>
      </c>
      <c r="F93" s="25" t="s">
        <v>118</v>
      </c>
      <c r="G93" s="25" t="s">
        <v>167</v>
      </c>
      <c r="H93" s="25"/>
      <c r="I93" s="25" t="s">
        <v>369</v>
      </c>
      <c r="J93" s="26"/>
      <c r="K93" s="25" t="s">
        <v>375</v>
      </c>
      <c r="L93" s="25">
        <v>7</v>
      </c>
      <c r="M93" s="26"/>
      <c r="N93" s="25">
        <v>48760098123.943298</v>
      </c>
      <c r="O93" s="25">
        <v>15467472601.865355</v>
      </c>
      <c r="P93" s="27">
        <v>4478.5714285714284</v>
      </c>
      <c r="Q93" s="27">
        <v>546</v>
      </c>
      <c r="R93" s="3">
        <v>29.863472010081502</v>
      </c>
      <c r="S93" s="5">
        <v>358.36166412097805</v>
      </c>
      <c r="T93" s="5">
        <v>51194.523445854007</v>
      </c>
      <c r="U93" s="5">
        <v>1.0499265878366906E-3</v>
      </c>
      <c r="V93" s="5">
        <v>5.234242924528302</v>
      </c>
      <c r="W93" s="5">
        <v>73.279400943396226</v>
      </c>
      <c r="X93" s="5">
        <v>10468.485849056604</v>
      </c>
      <c r="Y93" s="5">
        <v>2.1469369939426208E-4</v>
      </c>
      <c r="Z93" s="5">
        <v>5.7054042849516255</v>
      </c>
      <c r="AA93" s="26" t="s">
        <v>235</v>
      </c>
      <c r="AB93" s="26" t="s">
        <v>248</v>
      </c>
      <c r="AC93" s="26"/>
    </row>
    <row r="94" spans="1:29" x14ac:dyDescent="0.3">
      <c r="A94" s="22">
        <v>44412</v>
      </c>
      <c r="B94" s="23" t="s">
        <v>250</v>
      </c>
      <c r="C94" s="24" t="s">
        <v>48</v>
      </c>
      <c r="D94" s="8" t="s">
        <v>49</v>
      </c>
      <c r="E94" s="24" t="s">
        <v>172</v>
      </c>
      <c r="F94" s="25" t="s">
        <v>118</v>
      </c>
      <c r="G94" s="25" t="s">
        <v>154</v>
      </c>
      <c r="H94" s="25"/>
      <c r="I94" s="25" t="s">
        <v>372</v>
      </c>
      <c r="J94" s="25" t="s">
        <v>367</v>
      </c>
      <c r="K94" s="25" t="s">
        <v>375</v>
      </c>
      <c r="L94" s="25">
        <v>24</v>
      </c>
      <c r="M94" s="26"/>
      <c r="N94" s="25">
        <v>358597389</v>
      </c>
      <c r="O94" s="27">
        <v>94845494.9551045</v>
      </c>
      <c r="P94" s="25">
        <v>875</v>
      </c>
      <c r="Q94" s="25">
        <v>77</v>
      </c>
      <c r="R94" s="3">
        <v>10.308271196201579</v>
      </c>
      <c r="S94" s="5">
        <v>123.69925435441894</v>
      </c>
      <c r="T94" s="5">
        <v>5154.1355981007891</v>
      </c>
      <c r="U94" s="5">
        <v>1.4373042738748967E-2</v>
      </c>
      <c r="V94" s="5">
        <v>0.70471462264150952</v>
      </c>
      <c r="W94" s="5">
        <v>9.8660047169811342</v>
      </c>
      <c r="X94" s="5">
        <v>411.08352987421392</v>
      </c>
      <c r="Y94" s="5">
        <v>1.1463650949065161E-3</v>
      </c>
      <c r="Z94" s="5">
        <v>14.627582378754511</v>
      </c>
      <c r="AA94" s="26" t="s">
        <v>235</v>
      </c>
      <c r="AB94" s="26" t="s">
        <v>248</v>
      </c>
      <c r="AC94" s="26"/>
    </row>
    <row r="95" spans="1:29" x14ac:dyDescent="0.3">
      <c r="A95" s="22">
        <v>44412</v>
      </c>
      <c r="B95" s="23" t="s">
        <v>250</v>
      </c>
      <c r="C95" s="24" t="s">
        <v>48</v>
      </c>
      <c r="D95" s="8" t="s">
        <v>49</v>
      </c>
      <c r="E95" s="24" t="s">
        <v>173</v>
      </c>
      <c r="F95" s="25" t="s">
        <v>118</v>
      </c>
      <c r="G95" s="25" t="s">
        <v>154</v>
      </c>
      <c r="H95" s="25"/>
      <c r="I95" s="25" t="s">
        <v>372</v>
      </c>
      <c r="J95" s="25" t="s">
        <v>367</v>
      </c>
      <c r="K95" s="25" t="s">
        <v>375</v>
      </c>
      <c r="L95" s="25">
        <v>25</v>
      </c>
      <c r="M95" s="26"/>
      <c r="N95" s="25">
        <v>420420074</v>
      </c>
      <c r="O95" s="27">
        <v>141514392.1995486</v>
      </c>
      <c r="P95" s="25">
        <v>917</v>
      </c>
      <c r="Q95" s="25">
        <v>111</v>
      </c>
      <c r="R95" s="3">
        <v>10.417047177725827</v>
      </c>
      <c r="S95" s="5">
        <v>125.00456613270993</v>
      </c>
      <c r="T95" s="5">
        <v>5000.1826453083968</v>
      </c>
      <c r="U95" s="5">
        <v>1.1893301377679688E-2</v>
      </c>
      <c r="V95" s="5">
        <v>0.72905424528301888</v>
      </c>
      <c r="W95" s="5">
        <v>10.206759433962265</v>
      </c>
      <c r="X95" s="5">
        <v>408.27037735849058</v>
      </c>
      <c r="Y95" s="5">
        <v>9.7110105489037744E-4</v>
      </c>
      <c r="Z95" s="5">
        <v>14.288439090951222</v>
      </c>
      <c r="AA95" s="26" t="s">
        <v>235</v>
      </c>
      <c r="AB95" s="26" t="s">
        <v>248</v>
      </c>
      <c r="AC95" s="26"/>
    </row>
    <row r="96" spans="1:29" x14ac:dyDescent="0.3">
      <c r="A96" s="22">
        <v>44412</v>
      </c>
      <c r="B96" s="23" t="s">
        <v>250</v>
      </c>
      <c r="C96" s="24" t="s">
        <v>48</v>
      </c>
      <c r="D96" s="8" t="s">
        <v>49</v>
      </c>
      <c r="E96" s="24" t="s">
        <v>174</v>
      </c>
      <c r="F96" s="25" t="s">
        <v>118</v>
      </c>
      <c r="G96" s="25" t="s">
        <v>154</v>
      </c>
      <c r="H96" s="25"/>
      <c r="I96" s="25" t="s">
        <v>372</v>
      </c>
      <c r="J96" s="25" t="s">
        <v>367</v>
      </c>
      <c r="K96" s="25" t="s">
        <v>375</v>
      </c>
      <c r="L96" s="25">
        <v>26</v>
      </c>
      <c r="M96" s="26"/>
      <c r="N96" s="25">
        <v>367019958</v>
      </c>
      <c r="O96" s="27">
        <v>110866784.71967961</v>
      </c>
      <c r="P96" s="25">
        <v>879</v>
      </c>
      <c r="Q96" s="25">
        <v>94</v>
      </c>
      <c r="R96" s="3">
        <v>9.6177400183724799</v>
      </c>
      <c r="S96" s="5">
        <v>115.41288022046976</v>
      </c>
      <c r="T96" s="5">
        <v>4438.9569315565286</v>
      </c>
      <c r="U96" s="5">
        <v>1.2094592772953586E-2</v>
      </c>
      <c r="V96" s="5">
        <v>0.75037500000000001</v>
      </c>
      <c r="W96" s="5">
        <v>10.50525</v>
      </c>
      <c r="X96" s="5">
        <v>404.04807692307691</v>
      </c>
      <c r="Y96" s="5">
        <v>1.1008885705421963E-3</v>
      </c>
      <c r="Z96" s="5">
        <v>12.817244735462243</v>
      </c>
      <c r="AA96" s="26" t="s">
        <v>235</v>
      </c>
      <c r="AB96" s="26" t="s">
        <v>248</v>
      </c>
      <c r="AC96" s="26"/>
    </row>
    <row r="97" spans="1:29" x14ac:dyDescent="0.3">
      <c r="A97" s="22">
        <v>44412</v>
      </c>
      <c r="B97" s="23" t="s">
        <v>250</v>
      </c>
      <c r="C97" s="24" t="s">
        <v>48</v>
      </c>
      <c r="D97" s="8" t="s">
        <v>49</v>
      </c>
      <c r="E97" s="24" t="s">
        <v>175</v>
      </c>
      <c r="F97" s="25" t="s">
        <v>118</v>
      </c>
      <c r="G97" s="25" t="s">
        <v>154</v>
      </c>
      <c r="H97" s="25"/>
      <c r="I97" s="25" t="s">
        <v>372</v>
      </c>
      <c r="J97" s="25" t="s">
        <v>368</v>
      </c>
      <c r="K97" s="25" t="s">
        <v>375</v>
      </c>
      <c r="L97" s="25">
        <v>25</v>
      </c>
      <c r="M97" s="26"/>
      <c r="N97" s="25">
        <v>1468187971</v>
      </c>
      <c r="O97" s="27">
        <v>493995843.6071595</v>
      </c>
      <c r="P97" s="25">
        <v>1392</v>
      </c>
      <c r="Q97" s="25">
        <v>163</v>
      </c>
      <c r="R97" s="3">
        <v>15.935753875185412</v>
      </c>
      <c r="S97" s="5">
        <v>191.22904650222495</v>
      </c>
      <c r="T97" s="5">
        <v>7649.1618600889979</v>
      </c>
      <c r="U97" s="5">
        <v>5.2099336128459527E-3</v>
      </c>
      <c r="V97" s="5">
        <v>1.8316957547169812</v>
      </c>
      <c r="W97" s="5">
        <v>25.643740566037735</v>
      </c>
      <c r="X97" s="5">
        <v>1025.7496226415094</v>
      </c>
      <c r="Y97" s="5">
        <v>6.9865006586510806E-4</v>
      </c>
      <c r="Z97" s="5">
        <v>8.7000004417478571</v>
      </c>
      <c r="AA97" s="26" t="s">
        <v>235</v>
      </c>
      <c r="AB97" s="26" t="s">
        <v>248</v>
      </c>
      <c r="AC97" s="26"/>
    </row>
    <row r="98" spans="1:29" x14ac:dyDescent="0.3">
      <c r="A98" s="22">
        <v>44412</v>
      </c>
      <c r="B98" s="23" t="s">
        <v>250</v>
      </c>
      <c r="C98" s="24" t="s">
        <v>48</v>
      </c>
      <c r="D98" s="8" t="s">
        <v>49</v>
      </c>
      <c r="E98" s="24" t="s">
        <v>176</v>
      </c>
      <c r="F98" s="25" t="s">
        <v>118</v>
      </c>
      <c r="G98" s="25" t="s">
        <v>154</v>
      </c>
      <c r="H98" s="25"/>
      <c r="I98" s="25" t="s">
        <v>372</v>
      </c>
      <c r="J98" s="25" t="s">
        <v>368</v>
      </c>
      <c r="K98" s="25" t="s">
        <v>375</v>
      </c>
      <c r="L98" s="25">
        <v>25</v>
      </c>
      <c r="M98" s="26"/>
      <c r="N98" s="25">
        <v>1971104510</v>
      </c>
      <c r="O98" s="27">
        <v>706136675.27310574</v>
      </c>
      <c r="P98" s="25">
        <v>1534</v>
      </c>
      <c r="Q98" s="25">
        <v>188</v>
      </c>
      <c r="R98" s="3">
        <v>17.532751565716591</v>
      </c>
      <c r="S98" s="5">
        <v>210.39301878859908</v>
      </c>
      <c r="T98" s="5">
        <v>8415.7207515439641</v>
      </c>
      <c r="U98" s="5">
        <v>4.2695456830667815E-3</v>
      </c>
      <c r="V98" s="5">
        <v>2.0383938679245284</v>
      </c>
      <c r="W98" s="5">
        <v>28.537514150943398</v>
      </c>
      <c r="X98" s="5">
        <v>1141.500566037736</v>
      </c>
      <c r="Y98" s="5">
        <v>5.7911722095229539E-4</v>
      </c>
      <c r="Z98" s="5">
        <v>8.6012580010203123</v>
      </c>
      <c r="AA98" s="26" t="s">
        <v>235</v>
      </c>
      <c r="AB98" s="26" t="s">
        <v>248</v>
      </c>
      <c r="AC98" s="26"/>
    </row>
    <row r="99" spans="1:29" x14ac:dyDescent="0.3">
      <c r="A99" s="22">
        <v>44412</v>
      </c>
      <c r="B99" s="23" t="s">
        <v>250</v>
      </c>
      <c r="C99" s="24" t="s">
        <v>48</v>
      </c>
      <c r="D99" s="8" t="s">
        <v>49</v>
      </c>
      <c r="E99" s="24" t="s">
        <v>177</v>
      </c>
      <c r="F99" s="25" t="s">
        <v>118</v>
      </c>
      <c r="G99" s="25" t="s">
        <v>154</v>
      </c>
      <c r="H99" s="25"/>
      <c r="I99" s="25" t="s">
        <v>372</v>
      </c>
      <c r="J99" s="25" t="s">
        <v>368</v>
      </c>
      <c r="K99" s="25" t="s">
        <v>375</v>
      </c>
      <c r="L99" s="25">
        <v>25</v>
      </c>
      <c r="M99" s="26"/>
      <c r="N99" s="25">
        <v>1856784337</v>
      </c>
      <c r="O99" s="27">
        <v>658735936.38890088</v>
      </c>
      <c r="P99" s="25">
        <v>1502</v>
      </c>
      <c r="Q99" s="25">
        <v>195</v>
      </c>
      <c r="R99" s="3">
        <v>18.253305838233914</v>
      </c>
      <c r="S99" s="5">
        <v>219.03967005880696</v>
      </c>
      <c r="T99" s="5">
        <v>8761.586802352278</v>
      </c>
      <c r="U99" s="5">
        <v>4.7186884484971166E-3</v>
      </c>
      <c r="V99" s="5">
        <v>2.0976391509433965</v>
      </c>
      <c r="W99" s="5">
        <v>29.366948113207549</v>
      </c>
      <c r="X99" s="5">
        <v>1174.6779245283019</v>
      </c>
      <c r="Y99" s="5">
        <v>6.3264101334796106E-4</v>
      </c>
      <c r="Z99" s="5">
        <v>8.7018331203556318</v>
      </c>
      <c r="AA99" s="26" t="s">
        <v>235</v>
      </c>
      <c r="AB99" s="26" t="s">
        <v>248</v>
      </c>
      <c r="AC99" s="26"/>
    </row>
    <row r="100" spans="1:29" x14ac:dyDescent="0.3">
      <c r="A100" s="22">
        <v>44412</v>
      </c>
      <c r="B100" s="23" t="s">
        <v>250</v>
      </c>
      <c r="C100" s="24" t="s">
        <v>48</v>
      </c>
      <c r="D100" s="8" t="s">
        <v>49</v>
      </c>
      <c r="E100" s="24" t="s">
        <v>178</v>
      </c>
      <c r="F100" s="25" t="s">
        <v>118</v>
      </c>
      <c r="G100" s="25" t="s">
        <v>154</v>
      </c>
      <c r="H100" s="25"/>
      <c r="I100" s="25" t="s">
        <v>372</v>
      </c>
      <c r="J100" s="25" t="s">
        <v>368</v>
      </c>
      <c r="K100" s="25" t="s">
        <v>375</v>
      </c>
      <c r="L100" s="25">
        <v>25</v>
      </c>
      <c r="M100" s="26"/>
      <c r="N100" s="25">
        <v>1292054049</v>
      </c>
      <c r="O100" s="27">
        <v>515896196.21676743</v>
      </c>
      <c r="P100" s="25">
        <v>1327</v>
      </c>
      <c r="Q100" s="25">
        <v>186</v>
      </c>
      <c r="R100" s="3">
        <v>13.084483667333219</v>
      </c>
      <c r="S100" s="5">
        <v>157.01380400799863</v>
      </c>
      <c r="T100" s="5">
        <v>6280.552160319945</v>
      </c>
      <c r="U100" s="5">
        <v>4.8609051341008914E-3</v>
      </c>
      <c r="V100" s="5">
        <v>1.6572617924528306</v>
      </c>
      <c r="W100" s="5">
        <v>23.201665094339628</v>
      </c>
      <c r="X100" s="5">
        <v>928.06660377358503</v>
      </c>
      <c r="Y100" s="5">
        <v>7.182877562218645E-4</v>
      </c>
      <c r="Z100" s="5">
        <v>7.8952424577214968</v>
      </c>
      <c r="AA100" s="26" t="s">
        <v>235</v>
      </c>
      <c r="AB100" s="26" t="s">
        <v>248</v>
      </c>
      <c r="AC100" s="26"/>
    </row>
    <row r="101" spans="1:29" x14ac:dyDescent="0.3">
      <c r="A101" s="22">
        <v>44412</v>
      </c>
      <c r="B101" s="23" t="s">
        <v>250</v>
      </c>
      <c r="C101" s="24" t="s">
        <v>48</v>
      </c>
      <c r="D101" s="8" t="s">
        <v>49</v>
      </c>
      <c r="E101" s="24" t="s">
        <v>179</v>
      </c>
      <c r="F101" s="25" t="s">
        <v>118</v>
      </c>
      <c r="G101" s="25" t="s">
        <v>154</v>
      </c>
      <c r="H101" s="25"/>
      <c r="I101" s="25" t="s">
        <v>372</v>
      </c>
      <c r="J101" s="25" t="s">
        <v>368</v>
      </c>
      <c r="K101" s="25" t="s">
        <v>375</v>
      </c>
      <c r="L101" s="25">
        <v>25</v>
      </c>
      <c r="M101" s="26"/>
      <c r="N101" s="25">
        <v>1630895187</v>
      </c>
      <c r="O101" s="27">
        <v>492125764.56997859</v>
      </c>
      <c r="P101" s="25">
        <v>1447</v>
      </c>
      <c r="Q101" s="25">
        <v>144</v>
      </c>
      <c r="R101" s="3">
        <v>15.300419002206198</v>
      </c>
      <c r="S101" s="5">
        <v>183.60502802647437</v>
      </c>
      <c r="T101" s="5">
        <v>7344.2011210589753</v>
      </c>
      <c r="U101" s="5">
        <v>4.5031717424885475E-3</v>
      </c>
      <c r="V101" s="5">
        <v>1.8450919811320756</v>
      </c>
      <c r="W101" s="5">
        <v>25.83128773584906</v>
      </c>
      <c r="X101" s="5">
        <v>1033.2515094339624</v>
      </c>
      <c r="Y101" s="5">
        <v>6.3354869011209014E-4</v>
      </c>
      <c r="Z101" s="5">
        <v>8.2924966119133341</v>
      </c>
      <c r="AA101" s="26" t="s">
        <v>235</v>
      </c>
      <c r="AB101" s="26" t="s">
        <v>248</v>
      </c>
      <c r="AC101" s="26"/>
    </row>
    <row r="102" spans="1:29" x14ac:dyDescent="0.3">
      <c r="A102" s="22">
        <v>44412</v>
      </c>
      <c r="B102" s="23" t="s">
        <v>250</v>
      </c>
      <c r="C102" s="24" t="s">
        <v>48</v>
      </c>
      <c r="D102" s="8" t="s">
        <v>49</v>
      </c>
      <c r="E102" s="24" t="s">
        <v>180</v>
      </c>
      <c r="F102" s="25" t="s">
        <v>118</v>
      </c>
      <c r="G102" s="25" t="s">
        <v>154</v>
      </c>
      <c r="H102" s="25"/>
      <c r="I102" s="25" t="s">
        <v>372</v>
      </c>
      <c r="J102" s="25" t="s">
        <v>368</v>
      </c>
      <c r="K102" s="25" t="s">
        <v>375</v>
      </c>
      <c r="L102" s="25">
        <v>18</v>
      </c>
      <c r="M102" s="26"/>
      <c r="N102" s="25">
        <v>1614490700</v>
      </c>
      <c r="O102" s="27">
        <v>476485158.67968148</v>
      </c>
      <c r="P102" s="25">
        <v>1442</v>
      </c>
      <c r="Q102" s="25">
        <v>142</v>
      </c>
      <c r="R102" s="3">
        <v>11.640141865947538</v>
      </c>
      <c r="S102" s="5">
        <v>139.68170239137044</v>
      </c>
      <c r="T102" s="5">
        <v>7760.0945772983569</v>
      </c>
      <c r="U102" s="5">
        <v>4.8065278897539377E-3</v>
      </c>
      <c r="V102" s="5">
        <v>1.3735825471698115</v>
      </c>
      <c r="W102" s="5">
        <v>19.230155660377363</v>
      </c>
      <c r="X102" s="5">
        <v>1068.3419811320757</v>
      </c>
      <c r="Y102" s="5">
        <v>6.6172074025082686E-4</v>
      </c>
      <c r="Z102" s="5">
        <v>8.474293656345143</v>
      </c>
      <c r="AA102" s="26" t="s">
        <v>235</v>
      </c>
      <c r="AB102" s="26" t="s">
        <v>248</v>
      </c>
      <c r="AC102" s="26"/>
    </row>
    <row r="103" spans="1:29" x14ac:dyDescent="0.3">
      <c r="A103" s="22">
        <v>44412</v>
      </c>
      <c r="B103" s="23" t="s">
        <v>250</v>
      </c>
      <c r="C103" s="24" t="s">
        <v>48</v>
      </c>
      <c r="D103" s="8" t="s">
        <v>49</v>
      </c>
      <c r="E103" s="24" t="s">
        <v>181</v>
      </c>
      <c r="F103" s="25" t="s">
        <v>59</v>
      </c>
      <c r="G103" s="25" t="s">
        <v>104</v>
      </c>
      <c r="H103" s="25" t="s">
        <v>105</v>
      </c>
      <c r="I103" s="25" t="s">
        <v>105</v>
      </c>
      <c r="J103" s="25" t="s">
        <v>365</v>
      </c>
      <c r="K103" s="25" t="s">
        <v>375</v>
      </c>
      <c r="L103" s="25">
        <v>1</v>
      </c>
      <c r="M103" s="26"/>
      <c r="N103" s="25">
        <v>3659841573</v>
      </c>
      <c r="O103" s="27"/>
      <c r="P103" s="25">
        <v>1912</v>
      </c>
      <c r="Q103" s="25"/>
      <c r="R103" s="3">
        <v>2.126746946778947</v>
      </c>
      <c r="S103" s="5">
        <v>25.520963361347363</v>
      </c>
      <c r="T103" s="5">
        <v>25520.963361347363</v>
      </c>
      <c r="U103" s="5">
        <v>6.9732426533500556E-3</v>
      </c>
      <c r="V103" s="5">
        <v>0.28575235849056607</v>
      </c>
      <c r="W103" s="5">
        <v>4.0005330188679249</v>
      </c>
      <c r="X103" s="5">
        <v>4000.533018867925</v>
      </c>
      <c r="Y103" s="5">
        <v>1.093089123961357E-3</v>
      </c>
      <c r="Z103" s="5">
        <v>7.4426225491649278</v>
      </c>
      <c r="AA103" s="26" t="s">
        <v>235</v>
      </c>
      <c r="AB103" s="26" t="s">
        <v>248</v>
      </c>
      <c r="AC103" s="26"/>
    </row>
    <row r="104" spans="1:29" x14ac:dyDescent="0.3">
      <c r="A104" s="22">
        <v>44412</v>
      </c>
      <c r="B104" s="23" t="s">
        <v>250</v>
      </c>
      <c r="C104" s="24" t="s">
        <v>48</v>
      </c>
      <c r="D104" s="8" t="s">
        <v>49</v>
      </c>
      <c r="E104" s="24" t="s">
        <v>182</v>
      </c>
      <c r="F104" s="25" t="s">
        <v>59</v>
      </c>
      <c r="G104" s="25" t="s">
        <v>104</v>
      </c>
      <c r="H104" s="25" t="s">
        <v>105</v>
      </c>
      <c r="I104" s="25" t="s">
        <v>105</v>
      </c>
      <c r="J104" s="25" t="s">
        <v>366</v>
      </c>
      <c r="K104" s="25" t="s">
        <v>375</v>
      </c>
      <c r="L104" s="25">
        <v>6</v>
      </c>
      <c r="M104" s="26"/>
      <c r="N104" s="25">
        <v>136449303</v>
      </c>
      <c r="O104" s="27">
        <v>33200822.982479744</v>
      </c>
      <c r="P104" s="25">
        <v>635</v>
      </c>
      <c r="Q104" s="25">
        <v>51</v>
      </c>
      <c r="R104" s="3">
        <v>0.43806334400758451</v>
      </c>
      <c r="S104" s="5">
        <v>5.2567601280910141</v>
      </c>
      <c r="T104" s="5">
        <v>876.12668801516907</v>
      </c>
      <c r="U104" s="5">
        <v>6.4208952977588248E-3</v>
      </c>
      <c r="V104" s="5"/>
      <c r="W104" s="5"/>
      <c r="X104" s="5"/>
      <c r="Y104" s="5"/>
      <c r="Z104" s="5"/>
      <c r="AA104" s="26" t="s">
        <v>235</v>
      </c>
      <c r="AB104" s="26" t="s">
        <v>248</v>
      </c>
      <c r="AC104" s="26"/>
    </row>
    <row r="105" spans="1:29" x14ac:dyDescent="0.3">
      <c r="A105" s="22">
        <v>44412</v>
      </c>
      <c r="B105" s="23" t="s">
        <v>250</v>
      </c>
      <c r="C105" s="24" t="s">
        <v>48</v>
      </c>
      <c r="D105" s="8" t="s">
        <v>49</v>
      </c>
      <c r="E105" s="24" t="s">
        <v>183</v>
      </c>
      <c r="F105" s="25" t="s">
        <v>118</v>
      </c>
      <c r="G105" s="25" t="s">
        <v>167</v>
      </c>
      <c r="H105" s="25"/>
      <c r="I105" s="25" t="s">
        <v>369</v>
      </c>
      <c r="J105" s="25"/>
      <c r="K105" s="25" t="s">
        <v>375</v>
      </c>
      <c r="L105" s="25">
        <v>3</v>
      </c>
      <c r="M105" s="26"/>
      <c r="N105" s="25">
        <v>38591180679</v>
      </c>
      <c r="O105" s="27">
        <v>4073658484.3537269</v>
      </c>
      <c r="P105" s="25">
        <v>4189</v>
      </c>
      <c r="Q105" s="25">
        <v>146</v>
      </c>
      <c r="R105" s="3">
        <v>29.593952489504119</v>
      </c>
      <c r="S105" s="5">
        <v>355.12742987404943</v>
      </c>
      <c r="T105" s="5">
        <v>118375.80995801647</v>
      </c>
      <c r="U105" s="5">
        <v>3.0674316741605302E-3</v>
      </c>
      <c r="V105" s="5">
        <v>7.4924504716981142</v>
      </c>
      <c r="W105" s="5">
        <v>104.8943066037736</v>
      </c>
      <c r="X105" s="5">
        <v>34964.768867924533</v>
      </c>
      <c r="Y105" s="5">
        <v>9.060300372450425E-4</v>
      </c>
      <c r="Z105" s="5">
        <v>3.9498362520101979</v>
      </c>
      <c r="AA105" s="26" t="s">
        <v>235</v>
      </c>
      <c r="AB105" s="26" t="s">
        <v>248</v>
      </c>
      <c r="AC105" s="26"/>
    </row>
    <row r="106" spans="1:29" x14ac:dyDescent="0.3">
      <c r="A106" s="22">
        <v>44412</v>
      </c>
      <c r="B106" s="23" t="s">
        <v>250</v>
      </c>
      <c r="C106" s="24" t="s">
        <v>48</v>
      </c>
      <c r="D106" s="8" t="s">
        <v>49</v>
      </c>
      <c r="E106" s="24" t="s">
        <v>184</v>
      </c>
      <c r="F106" s="25" t="s">
        <v>118</v>
      </c>
      <c r="G106" s="25" t="s">
        <v>167</v>
      </c>
      <c r="H106" s="25"/>
      <c r="I106" s="25" t="s">
        <v>369</v>
      </c>
      <c r="J106" s="25"/>
      <c r="K106" s="25" t="s">
        <v>375</v>
      </c>
      <c r="L106" s="25">
        <v>3</v>
      </c>
      <c r="M106" s="26"/>
      <c r="N106" s="25">
        <v>17668663810</v>
      </c>
      <c r="O106" s="27">
        <v>6080567425.5782337</v>
      </c>
      <c r="P106" s="25">
        <v>3198</v>
      </c>
      <c r="Q106" s="25">
        <v>406</v>
      </c>
      <c r="R106" s="3">
        <v>4.8729363232223655</v>
      </c>
      <c r="S106" s="5">
        <v>58.475235878668386</v>
      </c>
      <c r="T106" s="5">
        <v>19491.745292889464</v>
      </c>
      <c r="U106" s="5">
        <v>1.1031816272296521E-3</v>
      </c>
      <c r="V106" s="5">
        <v>0.72943160377358496</v>
      </c>
      <c r="W106" s="5">
        <v>10.21204245283019</v>
      </c>
      <c r="X106" s="5">
        <v>3404.0141509433965</v>
      </c>
      <c r="Y106" s="5">
        <v>1.9265826706243704E-4</v>
      </c>
      <c r="Z106" s="5">
        <v>6.6804568077570181</v>
      </c>
      <c r="AA106" s="26" t="s">
        <v>235</v>
      </c>
      <c r="AB106" s="26" t="s">
        <v>248</v>
      </c>
      <c r="AC106" s="26"/>
    </row>
    <row r="107" spans="1:29" x14ac:dyDescent="0.3">
      <c r="A107" s="22">
        <v>44412</v>
      </c>
      <c r="B107" s="23" t="s">
        <v>250</v>
      </c>
      <c r="C107" s="24" t="s">
        <v>48</v>
      </c>
      <c r="D107" s="8" t="s">
        <v>49</v>
      </c>
      <c r="E107" s="24" t="s">
        <v>185</v>
      </c>
      <c r="F107" s="25" t="s">
        <v>59</v>
      </c>
      <c r="G107" s="25" t="s">
        <v>65</v>
      </c>
      <c r="H107" s="25" t="s">
        <v>66</v>
      </c>
      <c r="I107" s="25" t="s">
        <v>66</v>
      </c>
      <c r="J107" s="25"/>
      <c r="K107" s="25" t="s">
        <v>375</v>
      </c>
      <c r="L107" s="25">
        <v>16</v>
      </c>
      <c r="M107" s="26"/>
      <c r="N107" s="25">
        <v>160234057</v>
      </c>
      <c r="O107" s="27">
        <v>69247922.435234159</v>
      </c>
      <c r="P107" s="25">
        <v>662</v>
      </c>
      <c r="Q107" s="25">
        <v>91</v>
      </c>
      <c r="R107" s="3">
        <v>11.463929394815898</v>
      </c>
      <c r="S107" s="5">
        <v>137.56715273779076</v>
      </c>
      <c r="T107" s="5">
        <v>8597.9470461119236</v>
      </c>
      <c r="U107" s="5">
        <v>5.3658674111408934E-2</v>
      </c>
      <c r="V107" s="5">
        <v>1.4780165094339623</v>
      </c>
      <c r="W107" s="5">
        <v>20.692231132075474</v>
      </c>
      <c r="X107" s="5">
        <v>1293.2644457547171</v>
      </c>
      <c r="Y107" s="5">
        <v>8.07109593283728E-3</v>
      </c>
      <c r="Z107" s="5">
        <v>7.7562931954029741</v>
      </c>
      <c r="AA107" s="26" t="s">
        <v>235</v>
      </c>
      <c r="AB107" s="26" t="s">
        <v>248</v>
      </c>
      <c r="AC107" s="26"/>
    </row>
    <row r="108" spans="1:29" x14ac:dyDescent="0.3">
      <c r="A108" s="22">
        <v>44412</v>
      </c>
      <c r="B108" s="23" t="s">
        <v>250</v>
      </c>
      <c r="C108" s="24" t="s">
        <v>48</v>
      </c>
      <c r="D108" s="8" t="s">
        <v>49</v>
      </c>
      <c r="E108" s="24" t="s">
        <v>186</v>
      </c>
      <c r="F108" s="25" t="s">
        <v>59</v>
      </c>
      <c r="G108" s="25" t="s">
        <v>65</v>
      </c>
      <c r="H108" s="25" t="s">
        <v>66</v>
      </c>
      <c r="I108" s="25" t="s">
        <v>66</v>
      </c>
      <c r="J108" s="25"/>
      <c r="K108" s="25" t="s">
        <v>375</v>
      </c>
      <c r="L108" s="25">
        <v>16</v>
      </c>
      <c r="M108" s="26"/>
      <c r="N108" s="25">
        <v>193859181</v>
      </c>
      <c r="O108" s="27">
        <v>86058855.402236044</v>
      </c>
      <c r="P108" s="25">
        <v>704</v>
      </c>
      <c r="Q108" s="25">
        <v>104</v>
      </c>
      <c r="R108" s="3">
        <v>14.602266577263936</v>
      </c>
      <c r="S108" s="5">
        <v>175.22719892716725</v>
      </c>
      <c r="T108" s="5">
        <v>10951.699932947953</v>
      </c>
      <c r="U108" s="5">
        <v>5.6493068197517836E-2</v>
      </c>
      <c r="V108" s="5">
        <v>1.7475448113207546</v>
      </c>
      <c r="W108" s="5">
        <v>24.465627358490565</v>
      </c>
      <c r="X108" s="5">
        <v>1529.1017099056603</v>
      </c>
      <c r="Y108" s="5">
        <v>7.8876930255145378E-3</v>
      </c>
      <c r="Z108" s="5">
        <v>8.3558753301598472</v>
      </c>
      <c r="AA108" s="26" t="s">
        <v>235</v>
      </c>
      <c r="AB108" s="26" t="s">
        <v>248</v>
      </c>
      <c r="AC108" s="26"/>
    </row>
    <row r="109" spans="1:29" x14ac:dyDescent="0.3">
      <c r="A109" s="22">
        <v>44413</v>
      </c>
      <c r="B109" s="23" t="s">
        <v>250</v>
      </c>
      <c r="C109" s="24" t="s">
        <v>50</v>
      </c>
      <c r="D109" s="8" t="s">
        <v>51</v>
      </c>
      <c r="E109" s="24" t="s">
        <v>187</v>
      </c>
      <c r="F109" s="25" t="s">
        <v>118</v>
      </c>
      <c r="G109" s="25" t="s">
        <v>167</v>
      </c>
      <c r="H109" s="25"/>
      <c r="I109" s="25" t="s">
        <v>369</v>
      </c>
      <c r="J109" s="25"/>
      <c r="K109" s="25" t="s">
        <v>375</v>
      </c>
      <c r="L109" s="25">
        <v>1</v>
      </c>
      <c r="M109" s="26"/>
      <c r="N109" s="35">
        <v>22000000000</v>
      </c>
      <c r="O109" s="27"/>
      <c r="P109" s="25">
        <v>3475</v>
      </c>
      <c r="Q109" s="25"/>
      <c r="R109" s="3">
        <v>10.094414383268553</v>
      </c>
      <c r="S109" s="5">
        <v>121.13297259922264</v>
      </c>
      <c r="T109" s="5">
        <v>121132.97259922264</v>
      </c>
      <c r="U109" s="5">
        <v>5.5060442090555748E-3</v>
      </c>
      <c r="V109" s="5">
        <v>2.2264127358490566</v>
      </c>
      <c r="W109" s="5">
        <v>31.169778301886794</v>
      </c>
      <c r="X109" s="5">
        <v>31169.778301886792</v>
      </c>
      <c r="Y109" s="5">
        <v>1.4168081046312178E-3</v>
      </c>
      <c r="Z109" s="5">
        <v>4.5339366869094846</v>
      </c>
      <c r="AA109" s="26" t="s">
        <v>235</v>
      </c>
      <c r="AB109" s="26" t="s">
        <v>248</v>
      </c>
      <c r="AC109" s="26"/>
    </row>
    <row r="110" spans="1:29" x14ac:dyDescent="0.3">
      <c r="A110" s="22">
        <v>44413</v>
      </c>
      <c r="B110" s="23" t="s">
        <v>250</v>
      </c>
      <c r="C110" s="24" t="s">
        <v>50</v>
      </c>
      <c r="D110" s="8" t="s">
        <v>51</v>
      </c>
      <c r="E110" s="24" t="s">
        <v>188</v>
      </c>
      <c r="F110" s="25" t="s">
        <v>59</v>
      </c>
      <c r="G110" s="25" t="s">
        <v>65</v>
      </c>
      <c r="H110" s="25" t="s">
        <v>75</v>
      </c>
      <c r="I110" s="25" t="s">
        <v>75</v>
      </c>
      <c r="J110" s="25"/>
      <c r="K110" s="25" t="s">
        <v>375</v>
      </c>
      <c r="L110" s="25">
        <v>2</v>
      </c>
      <c r="M110" s="26"/>
      <c r="N110" s="25">
        <v>901920526</v>
      </c>
      <c r="O110" s="27">
        <v>12433763.333071213</v>
      </c>
      <c r="P110" s="25">
        <v>1199</v>
      </c>
      <c r="Q110" s="25">
        <v>6</v>
      </c>
      <c r="R110" s="3">
        <v>4.1865621892731735</v>
      </c>
      <c r="S110" s="5">
        <v>50.238746271278082</v>
      </c>
      <c r="T110" s="5">
        <v>25119.373135639042</v>
      </c>
      <c r="U110" s="5">
        <v>2.7850982887641967E-2</v>
      </c>
      <c r="V110" s="5">
        <v>0.65867688679245284</v>
      </c>
      <c r="W110" s="5">
        <v>9.2214764150943402</v>
      </c>
      <c r="X110" s="5">
        <v>4610.7382075471705</v>
      </c>
      <c r="Y110" s="5">
        <v>5.1121335801012366E-3</v>
      </c>
      <c r="Z110" s="5">
        <v>6.3560180616939528</v>
      </c>
      <c r="AA110" s="26" t="s">
        <v>235</v>
      </c>
      <c r="AB110" s="26" t="s">
        <v>248</v>
      </c>
      <c r="AC110" s="26"/>
    </row>
    <row r="111" spans="1:29" x14ac:dyDescent="0.3">
      <c r="A111" s="22">
        <v>44413</v>
      </c>
      <c r="B111" s="23" t="s">
        <v>250</v>
      </c>
      <c r="C111" s="24" t="s">
        <v>50</v>
      </c>
      <c r="D111" s="8" t="s">
        <v>51</v>
      </c>
      <c r="E111" s="24" t="s">
        <v>189</v>
      </c>
      <c r="F111" s="25" t="s">
        <v>59</v>
      </c>
      <c r="G111" s="25" t="s">
        <v>65</v>
      </c>
      <c r="H111" s="25" t="s">
        <v>75</v>
      </c>
      <c r="I111" s="25" t="s">
        <v>75</v>
      </c>
      <c r="J111" s="25"/>
      <c r="K111" s="25" t="s">
        <v>375</v>
      </c>
      <c r="L111" s="25">
        <v>2</v>
      </c>
      <c r="M111" s="26"/>
      <c r="N111" s="25">
        <v>851341139</v>
      </c>
      <c r="O111" s="27">
        <v>38047726.173485398</v>
      </c>
      <c r="P111" s="25">
        <v>1176</v>
      </c>
      <c r="Q111" s="25">
        <v>18</v>
      </c>
      <c r="R111" s="3">
        <v>4.6526129975872612</v>
      </c>
      <c r="S111" s="5">
        <v>55.831355971047131</v>
      </c>
      <c r="T111" s="5">
        <v>27915.677985523565</v>
      </c>
      <c r="U111" s="5">
        <v>3.2790237316986472E-2</v>
      </c>
      <c r="V111" s="5">
        <v>0.64358254716981145</v>
      </c>
      <c r="W111" s="5">
        <v>9.0101556603773609</v>
      </c>
      <c r="X111" s="5">
        <v>4505.0778301886803</v>
      </c>
      <c r="Y111" s="5">
        <v>5.2917421980575525E-3</v>
      </c>
      <c r="Z111" s="5">
        <v>7.2292404727992929</v>
      </c>
      <c r="AA111" s="26" t="s">
        <v>235</v>
      </c>
      <c r="AB111" s="26" t="s">
        <v>248</v>
      </c>
      <c r="AC111" s="26"/>
    </row>
    <row r="112" spans="1:29" x14ac:dyDescent="0.3">
      <c r="A112" s="22">
        <v>44413</v>
      </c>
      <c r="B112" s="23" t="s">
        <v>250</v>
      </c>
      <c r="C112" s="24" t="s">
        <v>50</v>
      </c>
      <c r="D112" s="8" t="s">
        <v>51</v>
      </c>
      <c r="E112" s="24" t="s">
        <v>190</v>
      </c>
      <c r="F112" s="25" t="s">
        <v>59</v>
      </c>
      <c r="G112" s="25" t="s">
        <v>104</v>
      </c>
      <c r="H112" s="25" t="s">
        <v>105</v>
      </c>
      <c r="I112" s="25" t="s">
        <v>105</v>
      </c>
      <c r="J112" s="25" t="s">
        <v>365</v>
      </c>
      <c r="K112" s="25" t="s">
        <v>375</v>
      </c>
      <c r="L112" s="25">
        <v>1</v>
      </c>
      <c r="M112" s="26"/>
      <c r="N112" s="25">
        <v>5837785435</v>
      </c>
      <c r="O112" s="25"/>
      <c r="P112" s="25">
        <v>2234</v>
      </c>
      <c r="Q112" s="25"/>
      <c r="R112" s="3">
        <v>0.42028043407686855</v>
      </c>
      <c r="S112" s="5">
        <v>5.0433652089224221</v>
      </c>
      <c r="T112" s="5">
        <v>5043.3652089224224</v>
      </c>
      <c r="U112" s="5">
        <v>8.6391753603777706E-4</v>
      </c>
      <c r="V112" s="5"/>
      <c r="W112" s="5"/>
      <c r="X112" s="5"/>
      <c r="Y112" s="5"/>
      <c r="Z112" s="5"/>
      <c r="AA112" s="26" t="s">
        <v>235</v>
      </c>
      <c r="AB112" s="26" t="s">
        <v>248</v>
      </c>
      <c r="AC112" s="26"/>
    </row>
    <row r="113" spans="1:29" x14ac:dyDescent="0.3">
      <c r="A113" s="22">
        <v>44413</v>
      </c>
      <c r="B113" s="23" t="s">
        <v>250</v>
      </c>
      <c r="C113" s="24" t="s">
        <v>50</v>
      </c>
      <c r="D113" s="8" t="s">
        <v>51</v>
      </c>
      <c r="E113" s="24" t="s">
        <v>191</v>
      </c>
      <c r="F113" s="25" t="s">
        <v>118</v>
      </c>
      <c r="G113" s="25" t="s">
        <v>122</v>
      </c>
      <c r="H113" s="26" t="s">
        <v>123</v>
      </c>
      <c r="I113" s="25" t="s">
        <v>124</v>
      </c>
      <c r="J113" s="25" t="s">
        <v>124</v>
      </c>
      <c r="K113" s="25" t="s">
        <v>375</v>
      </c>
      <c r="L113" s="25">
        <v>2</v>
      </c>
      <c r="M113" s="26"/>
      <c r="N113" s="25">
        <v>2589840332</v>
      </c>
      <c r="O113" s="27">
        <v>305925302.8339029</v>
      </c>
      <c r="P113" s="25">
        <v>1703</v>
      </c>
      <c r="Q113" s="25">
        <v>67</v>
      </c>
      <c r="R113" s="3">
        <v>3.2667007574025035</v>
      </c>
      <c r="S113" s="5">
        <v>39.200409088830042</v>
      </c>
      <c r="T113" s="5">
        <v>19600.204544415021</v>
      </c>
      <c r="U113" s="5">
        <v>7.5681131003465353E-3</v>
      </c>
      <c r="V113" s="5">
        <v>0.43726179245283026</v>
      </c>
      <c r="W113" s="5">
        <v>6.1216650943396234</v>
      </c>
      <c r="X113" s="5">
        <v>3060.8325471698117</v>
      </c>
      <c r="Y113" s="5">
        <v>1.1818614875018527E-3</v>
      </c>
      <c r="Z113" s="5">
        <v>7.4708122543199336</v>
      </c>
      <c r="AA113" s="26" t="s">
        <v>235</v>
      </c>
      <c r="AB113" s="26" t="s">
        <v>248</v>
      </c>
      <c r="AC113" s="26"/>
    </row>
    <row r="114" spans="1:29" x14ac:dyDescent="0.3">
      <c r="A114" s="22">
        <v>44413</v>
      </c>
      <c r="B114" s="23" t="s">
        <v>250</v>
      </c>
      <c r="C114" s="24" t="s">
        <v>50</v>
      </c>
      <c r="D114" s="8" t="s">
        <v>51</v>
      </c>
      <c r="E114" s="24" t="s">
        <v>192</v>
      </c>
      <c r="F114" s="25" t="s">
        <v>59</v>
      </c>
      <c r="G114" s="25" t="s">
        <v>72</v>
      </c>
      <c r="H114" s="25" t="s">
        <v>73</v>
      </c>
      <c r="I114" s="25" t="s">
        <v>378</v>
      </c>
      <c r="J114" s="25"/>
      <c r="K114" s="25" t="s">
        <v>375</v>
      </c>
      <c r="L114" s="25">
        <v>10</v>
      </c>
      <c r="M114" s="26"/>
      <c r="N114" s="25">
        <v>5751630682</v>
      </c>
      <c r="O114" s="25">
        <v>4472729242.1747742</v>
      </c>
      <c r="P114" s="25">
        <v>2099</v>
      </c>
      <c r="Q114" s="25">
        <v>543</v>
      </c>
      <c r="R114" s="3">
        <v>17.004576046086108</v>
      </c>
      <c r="S114" s="5">
        <v>204.05491255303329</v>
      </c>
      <c r="T114" s="5">
        <v>20405.491255303328</v>
      </c>
      <c r="U114" s="5">
        <v>3.5477749500090953E-3</v>
      </c>
      <c r="V114" s="5">
        <v>2.5298089622641511</v>
      </c>
      <c r="W114" s="5">
        <v>35.417325471698113</v>
      </c>
      <c r="X114" s="5">
        <v>3541.7325471698114</v>
      </c>
      <c r="Y114" s="5">
        <v>6.1577885350911537E-4</v>
      </c>
      <c r="Z114" s="5">
        <v>6.7216838503359559</v>
      </c>
      <c r="AA114" s="26" t="s">
        <v>235</v>
      </c>
      <c r="AB114" s="26" t="s">
        <v>248</v>
      </c>
      <c r="AC114" s="26"/>
    </row>
    <row r="115" spans="1:29" x14ac:dyDescent="0.3">
      <c r="A115" s="22">
        <v>44413</v>
      </c>
      <c r="B115" s="23" t="s">
        <v>250</v>
      </c>
      <c r="C115" s="24" t="s">
        <v>50</v>
      </c>
      <c r="D115" s="8" t="s">
        <v>51</v>
      </c>
      <c r="E115" s="24" t="s">
        <v>193</v>
      </c>
      <c r="F115" s="25" t="s">
        <v>59</v>
      </c>
      <c r="G115" s="25" t="s">
        <v>72</v>
      </c>
      <c r="H115" s="25" t="s">
        <v>73</v>
      </c>
      <c r="I115" s="25" t="s">
        <v>378</v>
      </c>
      <c r="J115" s="25"/>
      <c r="K115" s="25" t="s">
        <v>375</v>
      </c>
      <c r="L115" s="25">
        <v>10</v>
      </c>
      <c r="M115" s="26"/>
      <c r="N115" s="25">
        <v>8164240988</v>
      </c>
      <c r="O115" s="25">
        <v>3345212022.1580067</v>
      </c>
      <c r="P115" s="25">
        <v>2451</v>
      </c>
      <c r="Q115" s="25">
        <v>365</v>
      </c>
      <c r="R115" s="3">
        <v>31.144298909827445</v>
      </c>
      <c r="S115" s="5">
        <v>373.73158691792935</v>
      </c>
      <c r="T115" s="5">
        <v>37373.158691792938</v>
      </c>
      <c r="U115" s="5">
        <v>4.5776648125312467E-3</v>
      </c>
      <c r="V115" s="5">
        <v>4.4048089622641511</v>
      </c>
      <c r="W115" s="5">
        <v>61.667325471698113</v>
      </c>
      <c r="X115" s="5">
        <v>6166.7325471698114</v>
      </c>
      <c r="Y115" s="5">
        <v>7.553344586758064E-4</v>
      </c>
      <c r="Z115" s="5">
        <v>7.0705220536553561</v>
      </c>
      <c r="AA115" s="26" t="s">
        <v>235</v>
      </c>
      <c r="AB115" s="26" t="s">
        <v>248</v>
      </c>
      <c r="AC115" s="26"/>
    </row>
    <row r="116" spans="1:29" x14ac:dyDescent="0.3">
      <c r="A116" s="22">
        <v>44413</v>
      </c>
      <c r="B116" s="23" t="s">
        <v>250</v>
      </c>
      <c r="C116" s="24" t="s">
        <v>50</v>
      </c>
      <c r="D116" s="8" t="s">
        <v>51</v>
      </c>
      <c r="E116" s="24" t="s">
        <v>194</v>
      </c>
      <c r="F116" s="25" t="s">
        <v>59</v>
      </c>
      <c r="G116" s="25" t="s">
        <v>72</v>
      </c>
      <c r="H116" s="25" t="s">
        <v>73</v>
      </c>
      <c r="I116" s="25" t="s">
        <v>378</v>
      </c>
      <c r="J116" s="25"/>
      <c r="K116" s="25" t="s">
        <v>375</v>
      </c>
      <c r="L116" s="25">
        <v>10</v>
      </c>
      <c r="M116" s="26"/>
      <c r="N116" s="25">
        <v>6559671717</v>
      </c>
      <c r="O116" s="25">
        <v>4362814780.1026745</v>
      </c>
      <c r="P116" s="25">
        <v>2221</v>
      </c>
      <c r="Q116" s="25">
        <v>505</v>
      </c>
      <c r="R116" s="3">
        <v>23.371088748164627</v>
      </c>
      <c r="S116" s="5">
        <v>280.45306497797554</v>
      </c>
      <c r="T116" s="5">
        <v>28045.306497797555</v>
      </c>
      <c r="U116" s="5">
        <v>4.2754131163478086E-3</v>
      </c>
      <c r="V116" s="5">
        <v>3.4012240566037737</v>
      </c>
      <c r="W116" s="5">
        <v>47.617136792452833</v>
      </c>
      <c r="X116" s="5">
        <v>4761.7136792452839</v>
      </c>
      <c r="Y116" s="5">
        <v>7.2590731437136707E-4</v>
      </c>
      <c r="Z116" s="5">
        <v>6.8713758221213377</v>
      </c>
      <c r="AA116" s="26" t="s">
        <v>235</v>
      </c>
      <c r="AB116" s="26" t="s">
        <v>248</v>
      </c>
      <c r="AC116" s="26"/>
    </row>
    <row r="117" spans="1:29" x14ac:dyDescent="0.3">
      <c r="A117" s="22">
        <v>44413</v>
      </c>
      <c r="B117" s="23" t="s">
        <v>250</v>
      </c>
      <c r="C117" s="24" t="s">
        <v>50</v>
      </c>
      <c r="D117" s="8" t="s">
        <v>51</v>
      </c>
      <c r="E117" s="24" t="s">
        <v>195</v>
      </c>
      <c r="F117" s="25" t="s">
        <v>59</v>
      </c>
      <c r="G117" s="25" t="s">
        <v>72</v>
      </c>
      <c r="H117" s="25" t="s">
        <v>73</v>
      </c>
      <c r="I117" s="25" t="s">
        <v>378</v>
      </c>
      <c r="J117" s="25"/>
      <c r="K117" s="25" t="s">
        <v>375</v>
      </c>
      <c r="L117" s="25">
        <v>10</v>
      </c>
      <c r="M117" s="26"/>
      <c r="N117" s="25">
        <v>9169207008</v>
      </c>
      <c r="O117" s="25">
        <v>4011872834.7817984</v>
      </c>
      <c r="P117" s="25">
        <v>2541</v>
      </c>
      <c r="Q117" s="25">
        <v>404</v>
      </c>
      <c r="R117" s="3">
        <v>26.691643020681948</v>
      </c>
      <c r="S117" s="5">
        <v>320.29971624818336</v>
      </c>
      <c r="T117" s="5">
        <v>32029.971624818336</v>
      </c>
      <c r="U117" s="5">
        <v>3.493210655716754E-3</v>
      </c>
      <c r="V117" s="5">
        <v>3.6919787735849057</v>
      </c>
      <c r="W117" s="5">
        <v>51.687702830188677</v>
      </c>
      <c r="X117" s="5">
        <v>5168.7702830188673</v>
      </c>
      <c r="Y117" s="5">
        <v>5.6370962925247415E-4</v>
      </c>
      <c r="Z117" s="5">
        <v>7.2296306825091534</v>
      </c>
      <c r="AA117" s="26" t="s">
        <v>235</v>
      </c>
      <c r="AB117" s="26" t="s">
        <v>248</v>
      </c>
      <c r="AC117" s="26"/>
    </row>
    <row r="118" spans="1:29" x14ac:dyDescent="0.3">
      <c r="A118" s="22">
        <v>44413</v>
      </c>
      <c r="B118" s="23" t="s">
        <v>250</v>
      </c>
      <c r="C118" s="24" t="s">
        <v>50</v>
      </c>
      <c r="D118" s="8" t="s">
        <v>51</v>
      </c>
      <c r="E118" s="24" t="s">
        <v>196</v>
      </c>
      <c r="F118" s="25" t="s">
        <v>118</v>
      </c>
      <c r="G118" s="25" t="s">
        <v>154</v>
      </c>
      <c r="H118" s="25"/>
      <c r="I118" s="25" t="s">
        <v>372</v>
      </c>
      <c r="J118" s="25" t="s">
        <v>367</v>
      </c>
      <c r="K118" s="25" t="s">
        <v>375</v>
      </c>
      <c r="L118" s="25">
        <v>19</v>
      </c>
      <c r="M118" s="26"/>
      <c r="N118" s="25">
        <v>266221292</v>
      </c>
      <c r="O118" s="27">
        <v>120236764.17933357</v>
      </c>
      <c r="P118" s="25">
        <v>784</v>
      </c>
      <c r="Q118" s="25">
        <v>108</v>
      </c>
      <c r="R118" s="3">
        <v>8.7514582631761755</v>
      </c>
      <c r="S118" s="5">
        <v>105.01749915811411</v>
      </c>
      <c r="T118" s="5">
        <v>5527.2367977954791</v>
      </c>
      <c r="U118" s="5">
        <v>2.0761813438256015E-2</v>
      </c>
      <c r="V118" s="5">
        <v>0.66226179245283023</v>
      </c>
      <c r="W118" s="5">
        <v>9.2716650943396228</v>
      </c>
      <c r="X118" s="5">
        <v>487.98237338629599</v>
      </c>
      <c r="Y118" s="5">
        <v>1.8329952864412362E-3</v>
      </c>
      <c r="Z118" s="5">
        <v>13.214499708284924</v>
      </c>
      <c r="AA118" s="26" t="s">
        <v>235</v>
      </c>
      <c r="AB118" s="26" t="s">
        <v>248</v>
      </c>
      <c r="AC118" s="26"/>
    </row>
    <row r="119" spans="1:29" x14ac:dyDescent="0.3">
      <c r="A119" s="22">
        <v>44413</v>
      </c>
      <c r="B119" s="23" t="s">
        <v>250</v>
      </c>
      <c r="C119" s="24" t="s">
        <v>50</v>
      </c>
      <c r="D119" s="8" t="s">
        <v>51</v>
      </c>
      <c r="E119" s="24" t="s">
        <v>197</v>
      </c>
      <c r="F119" s="25" t="s">
        <v>118</v>
      </c>
      <c r="G119" s="25" t="s">
        <v>167</v>
      </c>
      <c r="H119" s="25"/>
      <c r="I119" s="25" t="s">
        <v>369</v>
      </c>
      <c r="J119" s="25"/>
      <c r="K119" s="25" t="s">
        <v>375</v>
      </c>
      <c r="L119" s="25">
        <v>2</v>
      </c>
      <c r="M119" s="26"/>
      <c r="N119" s="25">
        <v>29693963242</v>
      </c>
      <c r="O119" s="25">
        <v>1426081575.9513063</v>
      </c>
      <c r="P119" s="25">
        <v>3842</v>
      </c>
      <c r="Q119" s="25">
        <v>62</v>
      </c>
      <c r="R119" s="3">
        <v>12.969703066871325</v>
      </c>
      <c r="S119" s="5">
        <v>155.6364368024559</v>
      </c>
      <c r="T119" s="5">
        <v>77818.218401227947</v>
      </c>
      <c r="U119" s="5">
        <v>2.6206747064049575E-3</v>
      </c>
      <c r="V119" s="5">
        <v>3.7869787735849059</v>
      </c>
      <c r="W119" s="5">
        <v>53.017702830188682</v>
      </c>
      <c r="X119" s="5">
        <v>26508.851415094341</v>
      </c>
      <c r="Y119" s="5">
        <v>8.9273537516876343E-4</v>
      </c>
      <c r="Z119" s="5">
        <v>3.42481535870709</v>
      </c>
      <c r="AA119" s="26" t="s">
        <v>235</v>
      </c>
      <c r="AB119" s="26" t="s">
        <v>248</v>
      </c>
      <c r="AC119" s="26"/>
    </row>
    <row r="120" spans="1:29" x14ac:dyDescent="0.3">
      <c r="A120" s="22">
        <v>44413</v>
      </c>
      <c r="B120" s="23" t="s">
        <v>250</v>
      </c>
      <c r="C120" s="24" t="s">
        <v>50</v>
      </c>
      <c r="D120" s="8" t="s">
        <v>51</v>
      </c>
      <c r="E120" s="24" t="s">
        <v>198</v>
      </c>
      <c r="F120" s="25" t="s">
        <v>118</v>
      </c>
      <c r="G120" s="25" t="s">
        <v>167</v>
      </c>
      <c r="H120" s="25"/>
      <c r="I120" s="25" t="s">
        <v>369</v>
      </c>
      <c r="J120" s="25"/>
      <c r="K120" s="25" t="s">
        <v>375</v>
      </c>
      <c r="L120" s="25">
        <v>3</v>
      </c>
      <c r="M120" s="26"/>
      <c r="N120" s="25">
        <v>18055844754</v>
      </c>
      <c r="O120" s="25">
        <v>10851423862.424715</v>
      </c>
      <c r="P120" s="25">
        <v>3161</v>
      </c>
      <c r="Q120" s="25">
        <v>678</v>
      </c>
      <c r="R120" s="3">
        <v>11.747763113060701</v>
      </c>
      <c r="S120" s="5">
        <v>140.97315735672842</v>
      </c>
      <c r="T120" s="5">
        <v>46991.052452242802</v>
      </c>
      <c r="U120" s="5">
        <v>2.6025396813313122E-3</v>
      </c>
      <c r="V120" s="5">
        <v>1.6440542452830189</v>
      </c>
      <c r="W120" s="5">
        <v>23.016759433962264</v>
      </c>
      <c r="X120" s="5">
        <v>7672.2531446540879</v>
      </c>
      <c r="Y120" s="5">
        <v>4.2491798357727992E-4</v>
      </c>
      <c r="Z120" s="5">
        <v>7.1456055338602038</v>
      </c>
      <c r="AA120" s="26" t="s">
        <v>235</v>
      </c>
      <c r="AB120" s="26" t="s">
        <v>248</v>
      </c>
      <c r="AC120" s="26"/>
    </row>
    <row r="121" spans="1:29" x14ac:dyDescent="0.3">
      <c r="A121" s="22">
        <v>44414</v>
      </c>
      <c r="B121" s="23" t="s">
        <v>250</v>
      </c>
      <c r="C121" s="24" t="s">
        <v>52</v>
      </c>
      <c r="D121" s="8" t="s">
        <v>53</v>
      </c>
      <c r="E121" s="24" t="s">
        <v>199</v>
      </c>
      <c r="F121" s="25" t="s">
        <v>118</v>
      </c>
      <c r="G121" s="25" t="s">
        <v>154</v>
      </c>
      <c r="H121" s="25"/>
      <c r="I121" s="25" t="s">
        <v>372</v>
      </c>
      <c r="J121" s="25" t="s">
        <v>367</v>
      </c>
      <c r="K121" s="25" t="s">
        <v>375</v>
      </c>
      <c r="L121" s="25">
        <v>17</v>
      </c>
      <c r="M121" s="26"/>
      <c r="N121" s="25">
        <v>389185273</v>
      </c>
      <c r="O121" s="27">
        <v>248630867.12247527</v>
      </c>
      <c r="P121" s="25">
        <v>881</v>
      </c>
      <c r="Q121" s="25">
        <v>149</v>
      </c>
      <c r="R121" s="3">
        <v>7.134830087656546</v>
      </c>
      <c r="S121" s="5">
        <v>85.617961051878552</v>
      </c>
      <c r="T121" s="5">
        <v>5036.350650110503</v>
      </c>
      <c r="U121" s="5">
        <v>1.2940753413633158E-2</v>
      </c>
      <c r="V121" s="5">
        <v>0.47962028301886794</v>
      </c>
      <c r="W121" s="5">
        <v>6.714683962264151</v>
      </c>
      <c r="X121" s="5">
        <v>394.98140954495005</v>
      </c>
      <c r="Y121" s="5">
        <v>1.0148930007044487E-3</v>
      </c>
      <c r="Z121" s="5">
        <v>14.875997409341979</v>
      </c>
      <c r="AA121" s="26" t="s">
        <v>235</v>
      </c>
      <c r="AB121" s="26" t="s">
        <v>248</v>
      </c>
      <c r="AC121" s="26"/>
    </row>
    <row r="122" spans="1:29" x14ac:dyDescent="0.3">
      <c r="A122" s="22">
        <v>44414</v>
      </c>
      <c r="B122" s="23" t="s">
        <v>250</v>
      </c>
      <c r="C122" s="24" t="s">
        <v>52</v>
      </c>
      <c r="D122" s="8" t="s">
        <v>53</v>
      </c>
      <c r="E122" s="24" t="s">
        <v>200</v>
      </c>
      <c r="F122" s="25" t="s">
        <v>118</v>
      </c>
      <c r="G122" s="25" t="s">
        <v>167</v>
      </c>
      <c r="H122" s="25"/>
      <c r="I122" s="25" t="s">
        <v>369</v>
      </c>
      <c r="J122" s="25" t="s">
        <v>201</v>
      </c>
      <c r="K122" s="25" t="s">
        <v>375</v>
      </c>
      <c r="L122" s="25">
        <v>1</v>
      </c>
      <c r="M122" s="26"/>
      <c r="N122" s="35">
        <v>9870000000</v>
      </c>
      <c r="O122" s="35"/>
      <c r="P122" s="25">
        <v>2661</v>
      </c>
      <c r="Q122" s="25"/>
      <c r="R122" s="3">
        <v>1.068086438695806</v>
      </c>
      <c r="S122" s="5">
        <v>12.817037264349672</v>
      </c>
      <c r="T122" s="5">
        <v>12817.037264349672</v>
      </c>
      <c r="U122" s="5">
        <v>1.298585335800372E-3</v>
      </c>
      <c r="V122" s="5">
        <v>0.15554888507718698</v>
      </c>
      <c r="W122" s="5">
        <v>2.1776843910806178</v>
      </c>
      <c r="X122" s="5">
        <v>2177.6843910806178</v>
      </c>
      <c r="Y122" s="5">
        <v>2.2063671642154182E-4</v>
      </c>
      <c r="Z122" s="5">
        <v>6.8665644126333447</v>
      </c>
      <c r="AA122" s="26" t="s">
        <v>235</v>
      </c>
      <c r="AB122" s="26" t="s">
        <v>248</v>
      </c>
      <c r="AC122" s="26"/>
    </row>
    <row r="123" spans="1:29" x14ac:dyDescent="0.3">
      <c r="A123" s="22">
        <v>44414</v>
      </c>
      <c r="B123" s="23" t="s">
        <v>250</v>
      </c>
      <c r="C123" s="24" t="s">
        <v>52</v>
      </c>
      <c r="D123" s="8" t="s">
        <v>53</v>
      </c>
      <c r="E123" s="24" t="s">
        <v>202</v>
      </c>
      <c r="F123" s="25" t="s">
        <v>118</v>
      </c>
      <c r="G123" s="25" t="s">
        <v>167</v>
      </c>
      <c r="H123" s="25"/>
      <c r="I123" s="25" t="s">
        <v>369</v>
      </c>
      <c r="J123" s="25"/>
      <c r="K123" s="25" t="s">
        <v>375</v>
      </c>
      <c r="L123" s="25">
        <v>1</v>
      </c>
      <c r="M123" s="26"/>
      <c r="N123" s="35">
        <v>21000000000</v>
      </c>
      <c r="O123" s="35"/>
      <c r="P123" s="25">
        <v>3423</v>
      </c>
      <c r="Q123" s="25"/>
      <c r="R123" s="3">
        <v>3.6648531823447668</v>
      </c>
      <c r="S123" s="5">
        <v>43.978238188137198</v>
      </c>
      <c r="T123" s="5">
        <v>43978.238188137198</v>
      </c>
      <c r="U123" s="5">
        <v>2.0942018184827238E-3</v>
      </c>
      <c r="V123" s="5">
        <v>0.44518632075471698</v>
      </c>
      <c r="W123" s="5">
        <v>6.2326084905660375</v>
      </c>
      <c r="X123" s="5">
        <v>6232.6084905660373</v>
      </c>
      <c r="Y123" s="5">
        <v>2.9679088050314463E-4</v>
      </c>
      <c r="Z123" s="5">
        <v>8.2321783295852438</v>
      </c>
      <c r="AA123" s="26" t="s">
        <v>235</v>
      </c>
      <c r="AB123" s="26" t="s">
        <v>248</v>
      </c>
      <c r="AC123" s="26"/>
    </row>
    <row r="124" spans="1:29" x14ac:dyDescent="0.3">
      <c r="A124" s="22">
        <v>44414</v>
      </c>
      <c r="B124" s="23" t="s">
        <v>250</v>
      </c>
      <c r="C124" s="24" t="s">
        <v>52</v>
      </c>
      <c r="D124" s="8" t="s">
        <v>53</v>
      </c>
      <c r="E124" s="24" t="s">
        <v>203</v>
      </c>
      <c r="F124" s="25" t="s">
        <v>118</v>
      </c>
      <c r="G124" s="25" t="s">
        <v>167</v>
      </c>
      <c r="H124" s="25"/>
      <c r="I124" s="25" t="s">
        <v>369</v>
      </c>
      <c r="J124" s="25"/>
      <c r="K124" s="25" t="s">
        <v>375</v>
      </c>
      <c r="L124" s="25">
        <v>2</v>
      </c>
      <c r="M124" s="26"/>
      <c r="N124" s="35">
        <v>31800000000</v>
      </c>
      <c r="O124" s="35">
        <v>18398672944.605522</v>
      </c>
      <c r="P124" s="25">
        <v>3852</v>
      </c>
      <c r="Q124" s="25">
        <v>784</v>
      </c>
      <c r="R124" s="3">
        <v>13.894414383268554</v>
      </c>
      <c r="S124" s="5">
        <v>166.73297259922265</v>
      </c>
      <c r="T124" s="5">
        <v>83366.486299611322</v>
      </c>
      <c r="U124" s="5">
        <v>2.6215876194846332E-3</v>
      </c>
      <c r="V124" s="5">
        <v>2.7497146226415095</v>
      </c>
      <c r="W124" s="5">
        <v>38.496004716981133</v>
      </c>
      <c r="X124" s="5">
        <v>19248.002358490565</v>
      </c>
      <c r="Y124" s="5">
        <v>6.0528309303429443E-4</v>
      </c>
      <c r="Z124" s="5">
        <v>5.0530386931284177</v>
      </c>
      <c r="AA124" s="26" t="s">
        <v>235</v>
      </c>
      <c r="AB124" s="26" t="s">
        <v>248</v>
      </c>
      <c r="AC124" s="26"/>
    </row>
    <row r="125" spans="1:29" x14ac:dyDescent="0.3">
      <c r="A125" s="22">
        <v>44414</v>
      </c>
      <c r="B125" s="23" t="s">
        <v>250</v>
      </c>
      <c r="C125" s="24" t="s">
        <v>52</v>
      </c>
      <c r="D125" s="8" t="s">
        <v>53</v>
      </c>
      <c r="E125" s="24" t="s">
        <v>204</v>
      </c>
      <c r="F125" s="25" t="s">
        <v>59</v>
      </c>
      <c r="G125" s="25" t="s">
        <v>104</v>
      </c>
      <c r="H125" s="25" t="s">
        <v>105</v>
      </c>
      <c r="I125" s="25" t="s">
        <v>105</v>
      </c>
      <c r="J125" s="25" t="s">
        <v>365</v>
      </c>
      <c r="K125" s="25" t="s">
        <v>375</v>
      </c>
      <c r="L125" s="25">
        <v>1</v>
      </c>
      <c r="M125" s="26"/>
      <c r="N125" s="35">
        <v>7060000000</v>
      </c>
      <c r="O125" s="35"/>
      <c r="P125" s="25">
        <v>2380</v>
      </c>
      <c r="Q125" s="25"/>
      <c r="R125" s="3">
        <v>1.6475321661784852</v>
      </c>
      <c r="S125" s="5">
        <v>19.770385994141822</v>
      </c>
      <c r="T125" s="5">
        <v>19770.385994141823</v>
      </c>
      <c r="U125" s="5">
        <v>2.8003379595101731E-3</v>
      </c>
      <c r="V125" s="5">
        <v>0.18432246998284738</v>
      </c>
      <c r="W125" s="5">
        <v>2.5805145797598632</v>
      </c>
      <c r="X125" s="5">
        <v>2580.5145797598634</v>
      </c>
      <c r="Y125" s="5">
        <v>3.6551198013595797E-4</v>
      </c>
      <c r="Z125" s="5">
        <v>8.9383142832873315</v>
      </c>
      <c r="AA125" s="26" t="s">
        <v>235</v>
      </c>
      <c r="AB125" s="26" t="s">
        <v>248</v>
      </c>
      <c r="AC125" s="26"/>
    </row>
    <row r="126" spans="1:29" x14ac:dyDescent="0.3">
      <c r="A126" s="28">
        <v>44414</v>
      </c>
      <c r="B126" s="23" t="s">
        <v>250</v>
      </c>
      <c r="C126" s="29" t="s">
        <v>52</v>
      </c>
      <c r="D126" s="9" t="s">
        <v>53</v>
      </c>
      <c r="E126" s="29" t="s">
        <v>205</v>
      </c>
      <c r="F126" s="30" t="s">
        <v>59</v>
      </c>
      <c r="G126" s="30" t="s">
        <v>68</v>
      </c>
      <c r="H126" s="30" t="s">
        <v>69</v>
      </c>
      <c r="I126" s="30" t="s">
        <v>69</v>
      </c>
      <c r="J126" s="30"/>
      <c r="K126" s="25" t="s">
        <v>375</v>
      </c>
      <c r="L126" s="30">
        <v>1</v>
      </c>
      <c r="M126" s="26"/>
      <c r="N126" s="36">
        <v>4640000000</v>
      </c>
      <c r="O126" s="36"/>
      <c r="P126" s="30">
        <v>2070</v>
      </c>
      <c r="Q126" s="30"/>
      <c r="R126" s="4">
        <v>0.25238205070504416</v>
      </c>
      <c r="S126" s="5">
        <v>3.0285846084605299</v>
      </c>
      <c r="T126" s="5">
        <v>3028.58460846053</v>
      </c>
      <c r="U126" s="5">
        <v>6.5271220009925212E-4</v>
      </c>
      <c r="V126" s="5">
        <v>3.3016509433962282E-2</v>
      </c>
      <c r="W126" s="5">
        <v>0.46223113207547195</v>
      </c>
      <c r="X126" s="5">
        <v>462.23113207547198</v>
      </c>
      <c r="Y126" s="5">
        <v>9.9618778464541385E-5</v>
      </c>
      <c r="Z126" s="5"/>
      <c r="AA126" s="26" t="s">
        <v>235</v>
      </c>
      <c r="AB126" s="26" t="s">
        <v>248</v>
      </c>
      <c r="AC126" s="31" t="s">
        <v>234</v>
      </c>
    </row>
    <row r="127" spans="1:29" x14ac:dyDescent="0.3">
      <c r="A127" s="22">
        <v>44416</v>
      </c>
      <c r="B127" s="23" t="s">
        <v>250</v>
      </c>
      <c r="C127" s="24" t="s">
        <v>54</v>
      </c>
      <c r="D127" s="8" t="s">
        <v>55</v>
      </c>
      <c r="E127" s="24" t="s">
        <v>206</v>
      </c>
      <c r="F127" s="25" t="s">
        <v>59</v>
      </c>
      <c r="G127" s="25" t="s">
        <v>60</v>
      </c>
      <c r="H127" s="25" t="s">
        <v>102</v>
      </c>
      <c r="I127" s="25" t="s">
        <v>102</v>
      </c>
      <c r="J127" s="25" t="s">
        <v>364</v>
      </c>
      <c r="K127" s="25" t="s">
        <v>375</v>
      </c>
      <c r="L127" s="25">
        <v>1</v>
      </c>
      <c r="M127" s="26"/>
      <c r="N127" s="25">
        <v>1334598770.2731287</v>
      </c>
      <c r="O127" s="25"/>
      <c r="P127" s="25">
        <v>1366</v>
      </c>
      <c r="Q127" s="25"/>
      <c r="R127" s="3">
        <v>1.2775552608667069</v>
      </c>
      <c r="S127" s="5">
        <v>15.330663130400483</v>
      </c>
      <c r="T127" s="5">
        <v>15330.663130400482</v>
      </c>
      <c r="U127" s="5">
        <v>1.1487095201850836E-2</v>
      </c>
      <c r="V127" s="5">
        <v>0.18679009433962263</v>
      </c>
      <c r="W127" s="5">
        <v>2.6150613207547169</v>
      </c>
      <c r="X127" s="5">
        <v>2615.0613207547167</v>
      </c>
      <c r="Y127" s="5">
        <v>1.9594363332281046E-3</v>
      </c>
      <c r="Z127" s="5">
        <v>6.8395236127663708</v>
      </c>
      <c r="AA127" s="26" t="s">
        <v>235</v>
      </c>
      <c r="AB127" s="26" t="s">
        <v>248</v>
      </c>
      <c r="AC127" s="26"/>
    </row>
    <row r="128" spans="1:29" x14ac:dyDescent="0.3">
      <c r="A128" s="22">
        <v>44416</v>
      </c>
      <c r="B128" s="23" t="s">
        <v>250</v>
      </c>
      <c r="C128" s="24" t="s">
        <v>54</v>
      </c>
      <c r="D128" s="8" t="s">
        <v>55</v>
      </c>
      <c r="E128" s="24" t="s">
        <v>207</v>
      </c>
      <c r="F128" s="25" t="s">
        <v>59</v>
      </c>
      <c r="G128" s="25" t="s">
        <v>68</v>
      </c>
      <c r="H128" s="25" t="s">
        <v>69</v>
      </c>
      <c r="I128" s="25" t="s">
        <v>69</v>
      </c>
      <c r="J128" s="25"/>
      <c r="K128" s="25" t="s">
        <v>375</v>
      </c>
      <c r="L128" s="25">
        <v>7</v>
      </c>
      <c r="M128" s="26"/>
      <c r="N128" s="25">
        <v>5172760412.5992203</v>
      </c>
      <c r="O128" s="25">
        <v>3571605004.4024391</v>
      </c>
      <c r="P128" s="25">
        <v>2033</v>
      </c>
      <c r="Q128" s="25">
        <v>536</v>
      </c>
      <c r="R128" s="3">
        <v>0.90573078049719202</v>
      </c>
      <c r="S128" s="5">
        <v>10.868769365966305</v>
      </c>
      <c r="T128" s="5">
        <v>1552.6813379951866</v>
      </c>
      <c r="U128" s="5">
        <v>3.0016494369492587E-4</v>
      </c>
      <c r="V128" s="5">
        <v>0.16819039451114923</v>
      </c>
      <c r="W128" s="5">
        <v>2.3546655231560893</v>
      </c>
      <c r="X128" s="5">
        <v>336.38078902229847</v>
      </c>
      <c r="Y128" s="5">
        <v>6.5029261398417076E-5</v>
      </c>
      <c r="Z128" s="5">
        <v>5.3851516498889698</v>
      </c>
      <c r="AA128" s="26" t="s">
        <v>235</v>
      </c>
      <c r="AB128" s="26" t="s">
        <v>248</v>
      </c>
      <c r="AC128" s="26"/>
    </row>
    <row r="129" spans="1:29" x14ac:dyDescent="0.3">
      <c r="A129" s="22">
        <v>44416</v>
      </c>
      <c r="B129" s="23" t="s">
        <v>250</v>
      </c>
      <c r="C129" s="24" t="s">
        <v>54</v>
      </c>
      <c r="D129" s="8" t="s">
        <v>55</v>
      </c>
      <c r="E129" s="24" t="s">
        <v>208</v>
      </c>
      <c r="F129" s="25" t="s">
        <v>59</v>
      </c>
      <c r="G129" s="25" t="s">
        <v>65</v>
      </c>
      <c r="H129" s="25" t="s">
        <v>66</v>
      </c>
      <c r="I129" s="25" t="s">
        <v>66</v>
      </c>
      <c r="J129" s="25"/>
      <c r="K129" s="25" t="s">
        <v>375</v>
      </c>
      <c r="L129" s="25">
        <v>23</v>
      </c>
      <c r="M129" s="26"/>
      <c r="N129" s="27">
        <v>171643417.74973798</v>
      </c>
      <c r="O129" s="27">
        <v>75144169.894693613</v>
      </c>
      <c r="P129" s="25">
        <v>677</v>
      </c>
      <c r="Q129" s="25">
        <v>92</v>
      </c>
      <c r="R129" s="3">
        <v>16.739679972183104</v>
      </c>
      <c r="S129" s="5">
        <v>200.87615966619725</v>
      </c>
      <c r="T129" s="5">
        <v>8733.7460724433586</v>
      </c>
      <c r="U129" s="5">
        <v>5.0883081838754E-2</v>
      </c>
      <c r="V129" s="5">
        <v>2.4920731132075473</v>
      </c>
      <c r="W129" s="5">
        <v>34.889023584905665</v>
      </c>
      <c r="X129" s="5">
        <v>1516.914068908942</v>
      </c>
      <c r="Y129" s="5">
        <v>8.8375895143305468E-3</v>
      </c>
      <c r="Z129" s="5">
        <v>6.7171704888856416</v>
      </c>
      <c r="AA129" s="26" t="s">
        <v>235</v>
      </c>
      <c r="AB129" s="26" t="s">
        <v>248</v>
      </c>
      <c r="AC129" s="26"/>
    </row>
    <row r="130" spans="1:29" x14ac:dyDescent="0.3">
      <c r="A130" s="28">
        <v>44416</v>
      </c>
      <c r="B130" s="23" t="s">
        <v>250</v>
      </c>
      <c r="C130" s="29" t="s">
        <v>54</v>
      </c>
      <c r="D130" s="9" t="s">
        <v>55</v>
      </c>
      <c r="E130" s="29" t="s">
        <v>209</v>
      </c>
      <c r="F130" s="30" t="s">
        <v>59</v>
      </c>
      <c r="G130" s="30" t="s">
        <v>104</v>
      </c>
      <c r="H130" s="30" t="s">
        <v>105</v>
      </c>
      <c r="I130" s="30" t="s">
        <v>105</v>
      </c>
      <c r="J130" s="30" t="s">
        <v>366</v>
      </c>
      <c r="K130" s="25" t="s">
        <v>375</v>
      </c>
      <c r="L130" s="30">
        <v>8</v>
      </c>
      <c r="M130" s="26"/>
      <c r="N130" s="32">
        <v>155926742.72299784</v>
      </c>
      <c r="O130" s="32">
        <v>25504277.64888867</v>
      </c>
      <c r="P130" s="30">
        <v>666</v>
      </c>
      <c r="Q130" s="30">
        <v>39</v>
      </c>
      <c r="R130" s="4">
        <v>0.39302870197525197</v>
      </c>
      <c r="S130" s="5">
        <v>4.7163444237030241</v>
      </c>
      <c r="T130" s="5">
        <v>589.54305296287805</v>
      </c>
      <c r="U130" s="5">
        <v>3.7808976360789812E-3</v>
      </c>
      <c r="V130" s="5">
        <v>8.1303602058319047E-2</v>
      </c>
      <c r="W130" s="5">
        <v>1.1382504288164665</v>
      </c>
      <c r="X130" s="5">
        <v>142.28130360205833</v>
      </c>
      <c r="Y130" s="5">
        <v>9.1248814101644845E-4</v>
      </c>
      <c r="Z130" s="5"/>
      <c r="AA130" s="26" t="s">
        <v>235</v>
      </c>
      <c r="AB130" s="26" t="s">
        <v>248</v>
      </c>
      <c r="AC130" s="31" t="s">
        <v>234</v>
      </c>
    </row>
    <row r="131" spans="1:29" x14ac:dyDescent="0.3">
      <c r="A131" s="28">
        <v>44416</v>
      </c>
      <c r="B131" s="23" t="s">
        <v>250</v>
      </c>
      <c r="C131" s="29" t="s">
        <v>54</v>
      </c>
      <c r="D131" s="9" t="s">
        <v>55</v>
      </c>
      <c r="E131" s="29" t="s">
        <v>210</v>
      </c>
      <c r="F131" s="30" t="s">
        <v>59</v>
      </c>
      <c r="G131" s="30" t="s">
        <v>72</v>
      </c>
      <c r="H131" s="30" t="s">
        <v>73</v>
      </c>
      <c r="I131" s="30" t="s">
        <v>378</v>
      </c>
      <c r="J131" s="30"/>
      <c r="K131" s="25" t="s">
        <v>375</v>
      </c>
      <c r="L131" s="30">
        <v>9</v>
      </c>
      <c r="M131" s="26"/>
      <c r="N131" s="32">
        <v>45741495.893862963</v>
      </c>
      <c r="O131" s="32">
        <v>15839967.119807037</v>
      </c>
      <c r="P131" s="30">
        <v>438</v>
      </c>
      <c r="Q131" s="30">
        <v>53</v>
      </c>
      <c r="R131" s="4">
        <v>0.33159683130550599</v>
      </c>
      <c r="S131" s="5">
        <v>3.9791619756660719</v>
      </c>
      <c r="T131" s="5">
        <v>442.12910840734133</v>
      </c>
      <c r="U131" s="5">
        <v>9.66582093058878E-3</v>
      </c>
      <c r="V131" s="5">
        <v>7.9982847341337926E-2</v>
      </c>
      <c r="W131" s="5">
        <v>1.1197598627787309</v>
      </c>
      <c r="X131" s="5">
        <v>124.41776253097009</v>
      </c>
      <c r="Y131" s="5">
        <v>2.7200195380506337E-3</v>
      </c>
      <c r="Z131" s="5"/>
      <c r="AA131" s="26" t="s">
        <v>235</v>
      </c>
      <c r="AB131" s="26" t="s">
        <v>248</v>
      </c>
      <c r="AC131" s="31" t="s">
        <v>234</v>
      </c>
    </row>
    <row r="132" spans="1:29" x14ac:dyDescent="0.3">
      <c r="A132" s="22">
        <v>44416</v>
      </c>
      <c r="B132" s="23" t="s">
        <v>250</v>
      </c>
      <c r="C132" s="24" t="s">
        <v>54</v>
      </c>
      <c r="D132" s="8" t="s">
        <v>55</v>
      </c>
      <c r="E132" s="24" t="s">
        <v>211</v>
      </c>
      <c r="F132" s="25" t="s">
        <v>118</v>
      </c>
      <c r="G132" s="25" t="s">
        <v>167</v>
      </c>
      <c r="H132" s="25"/>
      <c r="I132" s="25" t="s">
        <v>369</v>
      </c>
      <c r="J132" s="25"/>
      <c r="K132" s="25" t="s">
        <v>375</v>
      </c>
      <c r="L132" s="25">
        <v>5</v>
      </c>
      <c r="M132" s="26"/>
      <c r="N132" s="25">
        <v>25972871455.605461</v>
      </c>
      <c r="O132" s="25">
        <v>14270777856.489395</v>
      </c>
      <c r="P132" s="25">
        <v>3549</v>
      </c>
      <c r="Q132" s="25">
        <v>769</v>
      </c>
      <c r="R132" s="3">
        <v>26.171088748164625</v>
      </c>
      <c r="S132" s="5">
        <v>314.05306497797551</v>
      </c>
      <c r="T132" s="5">
        <v>62810.612995595104</v>
      </c>
      <c r="U132" s="5">
        <v>2.4183160919636912E-3</v>
      </c>
      <c r="V132" s="5">
        <v>5.9915070754716995</v>
      </c>
      <c r="W132" s="5">
        <v>83.881099056603787</v>
      </c>
      <c r="X132" s="5">
        <v>16776.219811320756</v>
      </c>
      <c r="Y132" s="5">
        <v>6.4591317290411162E-4</v>
      </c>
      <c r="Z132" s="5">
        <v>4.3680310176558086</v>
      </c>
      <c r="AA132" s="26" t="s">
        <v>235</v>
      </c>
      <c r="AB132" s="26" t="s">
        <v>248</v>
      </c>
      <c r="AC132" s="26"/>
    </row>
    <row r="133" spans="1:29" x14ac:dyDescent="0.3">
      <c r="A133" s="22">
        <v>44416</v>
      </c>
      <c r="B133" s="23" t="s">
        <v>250</v>
      </c>
      <c r="C133" s="24" t="s">
        <v>54</v>
      </c>
      <c r="D133" s="8" t="s">
        <v>55</v>
      </c>
      <c r="E133" s="24" t="s">
        <v>212</v>
      </c>
      <c r="F133" s="25" t="s">
        <v>118</v>
      </c>
      <c r="G133" s="25" t="s">
        <v>167</v>
      </c>
      <c r="H133" s="25"/>
      <c r="I133" s="25" t="s">
        <v>369</v>
      </c>
      <c r="J133" s="25" t="s">
        <v>201</v>
      </c>
      <c r="K133" s="25" t="s">
        <v>375</v>
      </c>
      <c r="L133" s="25">
        <v>1</v>
      </c>
      <c r="M133" s="26"/>
      <c r="N133" s="25">
        <v>17221704954.632828</v>
      </c>
      <c r="O133" s="25"/>
      <c r="P133" s="25">
        <v>3204</v>
      </c>
      <c r="Q133" s="25"/>
      <c r="R133" s="3">
        <v>4.2004190022061989</v>
      </c>
      <c r="S133" s="5">
        <v>50.405028026474383</v>
      </c>
      <c r="T133" s="5">
        <v>50405.028026474385</v>
      </c>
      <c r="U133" s="5">
        <v>2.9268314698954866E-3</v>
      </c>
      <c r="V133" s="5">
        <v>0.67877122641509435</v>
      </c>
      <c r="W133" s="5">
        <v>9.5027971698113216</v>
      </c>
      <c r="X133" s="5">
        <v>9502.7971698113215</v>
      </c>
      <c r="Y133" s="5">
        <v>5.517918925474893E-4</v>
      </c>
      <c r="Z133" s="5">
        <v>6.1882690938308622</v>
      </c>
      <c r="AA133" s="26" t="s">
        <v>235</v>
      </c>
      <c r="AB133" s="26" t="s">
        <v>248</v>
      </c>
      <c r="AC133" s="26"/>
    </row>
    <row r="134" spans="1:29" x14ac:dyDescent="0.3">
      <c r="A134" s="22">
        <v>44416</v>
      </c>
      <c r="B134" s="23" t="s">
        <v>250</v>
      </c>
      <c r="C134" s="24" t="s">
        <v>54</v>
      </c>
      <c r="D134" s="8" t="s">
        <v>55</v>
      </c>
      <c r="E134" s="24" t="s">
        <v>213</v>
      </c>
      <c r="F134" s="25" t="s">
        <v>118</v>
      </c>
      <c r="G134" s="25" t="s">
        <v>167</v>
      </c>
      <c r="H134" s="25"/>
      <c r="I134" s="25" t="s">
        <v>369</v>
      </c>
      <c r="J134" s="25"/>
      <c r="K134" s="25" t="s">
        <v>375</v>
      </c>
      <c r="L134" s="25">
        <v>1</v>
      </c>
      <c r="M134" s="26"/>
      <c r="N134" s="25">
        <v>11371329189.285862</v>
      </c>
      <c r="O134" s="25"/>
      <c r="P134" s="25">
        <v>2790</v>
      </c>
      <c r="Q134" s="25"/>
      <c r="R134" s="3">
        <v>7.0193566465480002</v>
      </c>
      <c r="S134" s="5">
        <v>84.232279758575999</v>
      </c>
      <c r="T134" s="5">
        <v>84232.279758575998</v>
      </c>
      <c r="U134" s="5">
        <v>7.4074260235065734E-3</v>
      </c>
      <c r="V134" s="5">
        <v>1.329054245283019</v>
      </c>
      <c r="W134" s="5">
        <v>18.606759433962267</v>
      </c>
      <c r="X134" s="5">
        <v>18606.759433962266</v>
      </c>
      <c r="Y134" s="5">
        <v>1.6362871150976505E-3</v>
      </c>
      <c r="Z134" s="5">
        <v>5.2814673828856735</v>
      </c>
      <c r="AA134" s="26" t="s">
        <v>235</v>
      </c>
      <c r="AB134" s="26" t="s">
        <v>248</v>
      </c>
      <c r="AC134" s="26"/>
    </row>
    <row r="135" spans="1:29" x14ac:dyDescent="0.3">
      <c r="A135" s="22">
        <v>44418</v>
      </c>
      <c r="B135" s="23" t="s">
        <v>250</v>
      </c>
      <c r="C135" s="24" t="s">
        <v>56</v>
      </c>
      <c r="D135" s="8" t="s">
        <v>57</v>
      </c>
      <c r="E135" s="24" t="s">
        <v>214</v>
      </c>
      <c r="F135" s="25" t="s">
        <v>59</v>
      </c>
      <c r="G135" s="25" t="s">
        <v>72</v>
      </c>
      <c r="H135" s="25" t="s">
        <v>73</v>
      </c>
      <c r="I135" s="25" t="s">
        <v>378</v>
      </c>
      <c r="J135" s="25"/>
      <c r="K135" s="25" t="s">
        <v>375</v>
      </c>
      <c r="L135" s="25">
        <v>25</v>
      </c>
      <c r="M135" s="26"/>
      <c r="N135" s="27">
        <v>87532412.897094324</v>
      </c>
      <c r="O135" s="27">
        <v>31914952.54580795</v>
      </c>
      <c r="P135" s="27">
        <v>542.79999999999995</v>
      </c>
      <c r="Q135" s="27">
        <v>68</v>
      </c>
      <c r="R135" s="3">
        <v>2.0997261615595475</v>
      </c>
      <c r="S135" s="5">
        <v>25.19671393871457</v>
      </c>
      <c r="T135" s="5">
        <v>1007.8685575485829</v>
      </c>
      <c r="U135" s="5">
        <v>1.1514232547587403E-2</v>
      </c>
      <c r="V135" s="5">
        <v>0.27226179245283022</v>
      </c>
      <c r="W135" s="5">
        <v>3.8116650943396229</v>
      </c>
      <c r="X135" s="5">
        <v>152.46660377358492</v>
      </c>
      <c r="Y135" s="5">
        <v>1.7418302401057896E-3</v>
      </c>
      <c r="Z135" s="5">
        <v>7.7121587375258622</v>
      </c>
      <c r="AA135" s="26" t="s">
        <v>235</v>
      </c>
      <c r="AB135" s="26" t="s">
        <v>248</v>
      </c>
      <c r="AC135" s="26"/>
    </row>
    <row r="136" spans="1:29" x14ac:dyDescent="0.3">
      <c r="A136" s="22">
        <v>44418</v>
      </c>
      <c r="B136" s="23" t="s">
        <v>250</v>
      </c>
      <c r="C136" s="24" t="s">
        <v>56</v>
      </c>
      <c r="D136" s="8" t="s">
        <v>57</v>
      </c>
      <c r="E136" s="24" t="s">
        <v>215</v>
      </c>
      <c r="F136" s="25" t="s">
        <v>59</v>
      </c>
      <c r="G136" s="25" t="s">
        <v>72</v>
      </c>
      <c r="H136" s="25" t="s">
        <v>73</v>
      </c>
      <c r="I136" s="25" t="s">
        <v>378</v>
      </c>
      <c r="J136" s="25"/>
      <c r="K136" s="25" t="s">
        <v>375</v>
      </c>
      <c r="L136" s="25">
        <v>25</v>
      </c>
      <c r="M136" s="26"/>
      <c r="N136" s="27">
        <v>86335654.591635823</v>
      </c>
      <c r="O136" s="27">
        <v>41488386.801922619</v>
      </c>
      <c r="P136" s="27">
        <v>536.55999999999995</v>
      </c>
      <c r="Q136" s="27">
        <v>81</v>
      </c>
      <c r="R136" s="3">
        <v>1.9821741985110486</v>
      </c>
      <c r="S136" s="5">
        <v>23.786090382132585</v>
      </c>
      <c r="T136" s="5">
        <v>951.44361528530339</v>
      </c>
      <c r="U136" s="5">
        <v>1.1020286112216249E-2</v>
      </c>
      <c r="V136" s="5">
        <v>0.30575235849056609</v>
      </c>
      <c r="W136" s="5">
        <v>4.2805330188679251</v>
      </c>
      <c r="X136" s="5">
        <v>171.221320754717</v>
      </c>
      <c r="Y136" s="5">
        <v>1.9832052188008182E-3</v>
      </c>
      <c r="Z136" s="5">
        <v>6.4829400116375817</v>
      </c>
      <c r="AA136" s="26" t="s">
        <v>235</v>
      </c>
      <c r="AB136" s="26" t="s">
        <v>248</v>
      </c>
      <c r="AC136" s="26"/>
    </row>
    <row r="137" spans="1:29" x14ac:dyDescent="0.3">
      <c r="A137" s="22">
        <v>44418</v>
      </c>
      <c r="B137" s="23" t="s">
        <v>250</v>
      </c>
      <c r="C137" s="24" t="s">
        <v>56</v>
      </c>
      <c r="D137" s="8" t="s">
        <v>57</v>
      </c>
      <c r="E137" s="24" t="s">
        <v>216</v>
      </c>
      <c r="F137" s="25" t="s">
        <v>59</v>
      </c>
      <c r="G137" s="25" t="s">
        <v>72</v>
      </c>
      <c r="H137" s="25" t="s">
        <v>73</v>
      </c>
      <c r="I137" s="25" t="s">
        <v>378</v>
      </c>
      <c r="J137" s="25"/>
      <c r="K137" s="25" t="s">
        <v>375</v>
      </c>
      <c r="L137" s="25">
        <v>25</v>
      </c>
      <c r="M137" s="26"/>
      <c r="N137" s="27">
        <v>86007129.639886051</v>
      </c>
      <c r="O137" s="27">
        <v>30991328.111954179</v>
      </c>
      <c r="P137" s="27">
        <v>540.52</v>
      </c>
      <c r="Q137" s="27">
        <v>63</v>
      </c>
      <c r="R137" s="3">
        <v>1.7138139213747903</v>
      </c>
      <c r="S137" s="5">
        <v>20.565767056497485</v>
      </c>
      <c r="T137" s="5">
        <v>822.63068225989946</v>
      </c>
      <c r="U137" s="5">
        <v>9.564680110873065E-3</v>
      </c>
      <c r="V137" s="5">
        <v>0.2667900943396227</v>
      </c>
      <c r="W137" s="5">
        <v>3.7350613207547179</v>
      </c>
      <c r="X137" s="5">
        <v>149.40245283018871</v>
      </c>
      <c r="Y137" s="5">
        <v>1.7370938136842889E-3</v>
      </c>
      <c r="Z137" s="5">
        <v>6.4238289117028167</v>
      </c>
      <c r="AA137" s="26" t="s">
        <v>235</v>
      </c>
      <c r="AB137" s="26" t="s">
        <v>248</v>
      </c>
      <c r="AC137" s="26"/>
    </row>
    <row r="138" spans="1:29" x14ac:dyDescent="0.3">
      <c r="A138" s="22">
        <v>44418</v>
      </c>
      <c r="B138" s="23" t="s">
        <v>250</v>
      </c>
      <c r="C138" s="24" t="s">
        <v>56</v>
      </c>
      <c r="D138" s="8" t="s">
        <v>57</v>
      </c>
      <c r="E138" s="24" t="s">
        <v>217</v>
      </c>
      <c r="F138" s="25" t="s">
        <v>59</v>
      </c>
      <c r="G138" s="25" t="s">
        <v>68</v>
      </c>
      <c r="H138" s="25" t="s">
        <v>69</v>
      </c>
      <c r="I138" s="25" t="s">
        <v>69</v>
      </c>
      <c r="J138" s="25"/>
      <c r="K138" s="25" t="s">
        <v>375</v>
      </c>
      <c r="L138" s="25">
        <v>10</v>
      </c>
      <c r="M138" s="26"/>
      <c r="N138" s="27">
        <v>4432591856.9449148</v>
      </c>
      <c r="O138" s="27">
        <v>2652372530.9975271</v>
      </c>
      <c r="P138" s="27">
        <v>1966.1</v>
      </c>
      <c r="Q138" s="27">
        <v>400</v>
      </c>
      <c r="R138" s="3">
        <v>1.7491487943540047</v>
      </c>
      <c r="S138" s="5">
        <v>20.989785532248057</v>
      </c>
      <c r="T138" s="5">
        <v>2098.9785532248056</v>
      </c>
      <c r="U138" s="5">
        <v>4.7353300754188757E-4</v>
      </c>
      <c r="V138" s="5">
        <v>0.21763915094339625</v>
      </c>
      <c r="W138" s="5">
        <v>3.0469481132075478</v>
      </c>
      <c r="X138" s="5">
        <v>304.69481132075475</v>
      </c>
      <c r="Y138" s="5">
        <v>6.873964965742644E-5</v>
      </c>
      <c r="Z138" s="5">
        <v>8.0369216051983425</v>
      </c>
      <c r="AA138" s="26" t="s">
        <v>235</v>
      </c>
      <c r="AB138" s="26" t="s">
        <v>248</v>
      </c>
      <c r="AC138" s="26"/>
    </row>
    <row r="139" spans="1:29" x14ac:dyDescent="0.3">
      <c r="A139" s="22">
        <v>44418</v>
      </c>
      <c r="B139" s="23" t="s">
        <v>250</v>
      </c>
      <c r="C139" s="24" t="s">
        <v>56</v>
      </c>
      <c r="D139" s="8" t="s">
        <v>57</v>
      </c>
      <c r="E139" s="24" t="s">
        <v>218</v>
      </c>
      <c r="F139" s="25" t="s">
        <v>59</v>
      </c>
      <c r="G139" s="25" t="s">
        <v>68</v>
      </c>
      <c r="H139" s="25" t="s">
        <v>69</v>
      </c>
      <c r="I139" s="25" t="s">
        <v>69</v>
      </c>
      <c r="J139" s="25"/>
      <c r="K139" s="25" t="s">
        <v>375</v>
      </c>
      <c r="L139" s="25">
        <v>7</v>
      </c>
      <c r="M139" s="26"/>
      <c r="N139" s="27">
        <v>5908783934.1736593</v>
      </c>
      <c r="O139" s="27">
        <v>635693109.57210422</v>
      </c>
      <c r="P139" s="27">
        <v>2240.5714285714284</v>
      </c>
      <c r="Q139" s="27">
        <v>80</v>
      </c>
      <c r="R139" s="3">
        <v>1.2105806650237505</v>
      </c>
      <c r="S139" s="5">
        <v>14.526967980285006</v>
      </c>
      <c r="T139" s="5">
        <v>2075.2811400407149</v>
      </c>
      <c r="U139" s="5">
        <v>3.5121966942102138E-4</v>
      </c>
      <c r="V139" s="5">
        <v>0.19234133790737568</v>
      </c>
      <c r="W139" s="5">
        <v>2.6927787307032593</v>
      </c>
      <c r="X139" s="5">
        <v>384.68267581475135</v>
      </c>
      <c r="Y139" s="5">
        <v>6.5103527240169604E-5</v>
      </c>
      <c r="Z139" s="5">
        <v>6.2939182923159267</v>
      </c>
      <c r="AA139" s="26" t="s">
        <v>235</v>
      </c>
      <c r="AB139" s="26" t="s">
        <v>248</v>
      </c>
      <c r="AC139" s="26"/>
    </row>
    <row r="140" spans="1:29" x14ac:dyDescent="0.3">
      <c r="A140" s="22">
        <v>44418</v>
      </c>
      <c r="B140" s="23" t="s">
        <v>250</v>
      </c>
      <c r="C140" s="24" t="s">
        <v>56</v>
      </c>
      <c r="D140" s="8" t="s">
        <v>57</v>
      </c>
      <c r="E140" s="24" t="s">
        <v>219</v>
      </c>
      <c r="F140" s="25" t="s">
        <v>59</v>
      </c>
      <c r="G140" s="25" t="s">
        <v>65</v>
      </c>
      <c r="H140" s="25" t="s">
        <v>66</v>
      </c>
      <c r="I140" s="25" t="s">
        <v>66</v>
      </c>
      <c r="J140" s="25"/>
      <c r="K140" s="25" t="s">
        <v>375</v>
      </c>
      <c r="L140" s="25">
        <v>11</v>
      </c>
      <c r="M140" s="26"/>
      <c r="N140" s="27">
        <v>150041024.95321628</v>
      </c>
      <c r="O140" s="27">
        <v>73214420.861320421</v>
      </c>
      <c r="P140" s="27">
        <v>644.90909090909088</v>
      </c>
      <c r="Q140" s="27">
        <v>101</v>
      </c>
      <c r="R140" s="3">
        <v>7.3579247758782547</v>
      </c>
      <c r="S140" s="5">
        <v>88.295097310539063</v>
      </c>
      <c r="T140" s="5">
        <v>8026.8270282308249</v>
      </c>
      <c r="U140" s="5">
        <v>5.3497548625341895E-2</v>
      </c>
      <c r="V140" s="5">
        <v>1.013676886792453</v>
      </c>
      <c r="W140" s="5">
        <v>14.191476415094343</v>
      </c>
      <c r="X140" s="5">
        <v>1290.134219554031</v>
      </c>
      <c r="Y140" s="5">
        <v>8.5985430981713358E-3</v>
      </c>
      <c r="Z140" s="5">
        <v>7.2586490544937963</v>
      </c>
      <c r="AA140" s="26" t="s">
        <v>235</v>
      </c>
      <c r="AB140" s="26" t="s">
        <v>248</v>
      </c>
      <c r="AC140" s="26"/>
    </row>
    <row r="141" spans="1:29" x14ac:dyDescent="0.3">
      <c r="A141" s="22">
        <v>44419</v>
      </c>
      <c r="B141" s="23" t="s">
        <v>250</v>
      </c>
      <c r="C141" s="24" t="s">
        <v>251</v>
      </c>
      <c r="D141" s="37" t="s">
        <v>252</v>
      </c>
      <c r="E141" s="24" t="s">
        <v>220</v>
      </c>
      <c r="F141" s="25" t="s">
        <v>59</v>
      </c>
      <c r="G141" s="25" t="s">
        <v>60</v>
      </c>
      <c r="H141" s="25" t="s">
        <v>102</v>
      </c>
      <c r="I141" s="25" t="s">
        <v>102</v>
      </c>
      <c r="J141" s="25" t="s">
        <v>364</v>
      </c>
      <c r="K141" s="25" t="s">
        <v>375</v>
      </c>
      <c r="L141" s="25">
        <v>2</v>
      </c>
      <c r="M141" s="26"/>
      <c r="N141" s="27">
        <v>5146137832.7643929</v>
      </c>
      <c r="O141" s="27">
        <v>36284534.757855013</v>
      </c>
      <c r="P141" s="27">
        <v>2142.0341862110245</v>
      </c>
      <c r="Q141" s="27">
        <v>5</v>
      </c>
      <c r="R141" s="3">
        <v>6.3586808053812991</v>
      </c>
      <c r="S141" s="5">
        <v>76.304169664575596</v>
      </c>
      <c r="T141" s="5">
        <v>38152.084832287801</v>
      </c>
      <c r="U141" s="5">
        <v>7.4137316317844006E-3</v>
      </c>
      <c r="V141" s="5">
        <v>0.87858751241310828</v>
      </c>
      <c r="W141" s="5">
        <v>12.300225173783517</v>
      </c>
      <c r="X141" s="5">
        <v>6150.1125868917579</v>
      </c>
      <c r="Y141" s="5">
        <v>1.1950928612396011E-3</v>
      </c>
      <c r="Z141" s="5">
        <v>7.237390374371123</v>
      </c>
      <c r="AA141" s="26" t="s">
        <v>235</v>
      </c>
      <c r="AB141" s="26" t="s">
        <v>248</v>
      </c>
      <c r="AC141" s="26"/>
    </row>
    <row r="142" spans="1:29" x14ac:dyDescent="0.3">
      <c r="A142" s="22">
        <v>44419</v>
      </c>
      <c r="B142" s="23" t="s">
        <v>250</v>
      </c>
      <c r="C142" s="24" t="s">
        <v>251</v>
      </c>
      <c r="D142" s="37" t="s">
        <v>252</v>
      </c>
      <c r="E142" s="24" t="s">
        <v>221</v>
      </c>
      <c r="F142" s="25" t="s">
        <v>59</v>
      </c>
      <c r="G142" s="25" t="s">
        <v>104</v>
      </c>
      <c r="H142" s="25" t="s">
        <v>105</v>
      </c>
      <c r="I142" s="25" t="s">
        <v>105</v>
      </c>
      <c r="J142" s="25" t="s">
        <v>365</v>
      </c>
      <c r="K142" s="25" t="s">
        <v>375</v>
      </c>
      <c r="L142" s="25">
        <v>3</v>
      </c>
      <c r="M142" s="26"/>
      <c r="N142" s="27">
        <v>3852525489.2395692</v>
      </c>
      <c r="O142" s="27">
        <v>693580934.20365286</v>
      </c>
      <c r="P142" s="27">
        <v>1940</v>
      </c>
      <c r="Q142" s="27">
        <v>121</v>
      </c>
      <c r="R142" s="3">
        <v>7.0119495705144708</v>
      </c>
      <c r="S142" s="5">
        <v>84.143394846173649</v>
      </c>
      <c r="T142" s="5">
        <v>28047.798282057884</v>
      </c>
      <c r="U142" s="5">
        <v>7.2803666998175007E-3</v>
      </c>
      <c r="V142" s="5">
        <v>0.90708800893743791</v>
      </c>
      <c r="W142" s="5">
        <v>12.69923212512413</v>
      </c>
      <c r="X142" s="5">
        <v>4233.0773750413764</v>
      </c>
      <c r="Y142" s="5">
        <v>1.098779848923705E-3</v>
      </c>
      <c r="Z142" s="5">
        <v>7.7301755743946634</v>
      </c>
      <c r="AA142" s="26" t="s">
        <v>235</v>
      </c>
      <c r="AB142" s="26" t="s">
        <v>248</v>
      </c>
      <c r="AC142" s="26"/>
    </row>
    <row r="143" spans="1:29" x14ac:dyDescent="0.3">
      <c r="A143" s="22">
        <v>44419</v>
      </c>
      <c r="B143" s="23" t="s">
        <v>250</v>
      </c>
      <c r="C143" s="24" t="s">
        <v>251</v>
      </c>
      <c r="D143" s="37" t="s">
        <v>252</v>
      </c>
      <c r="E143" s="24" t="s">
        <v>222</v>
      </c>
      <c r="F143" s="25" t="s">
        <v>59</v>
      </c>
      <c r="G143" s="25" t="s">
        <v>65</v>
      </c>
      <c r="H143" s="25" t="s">
        <v>66</v>
      </c>
      <c r="I143" s="25" t="s">
        <v>66</v>
      </c>
      <c r="J143" s="25"/>
      <c r="K143" s="25" t="s">
        <v>375</v>
      </c>
      <c r="L143" s="25">
        <v>20</v>
      </c>
      <c r="M143" s="26"/>
      <c r="N143" s="27">
        <v>208607139.9250434</v>
      </c>
      <c r="O143" s="27">
        <v>109367828.80079509</v>
      </c>
      <c r="P143" s="27">
        <v>715</v>
      </c>
      <c r="Q143" s="27">
        <v>126</v>
      </c>
      <c r="R143" s="3">
        <v>21.730593638311081</v>
      </c>
      <c r="S143" s="5">
        <v>260.76712365973299</v>
      </c>
      <c r="T143" s="5">
        <v>13038.35618298665</v>
      </c>
      <c r="U143" s="5">
        <v>6.2501965118123878E-2</v>
      </c>
      <c r="V143" s="5">
        <v>2.9656778798411123</v>
      </c>
      <c r="W143" s="5">
        <v>41.519490317775571</v>
      </c>
      <c r="X143" s="5">
        <v>2075.9745158887786</v>
      </c>
      <c r="Y143" s="5">
        <v>9.9515985724875789E-3</v>
      </c>
      <c r="Z143" s="5">
        <v>7.3273614056410299</v>
      </c>
      <c r="AA143" s="26" t="s">
        <v>235</v>
      </c>
      <c r="AB143" s="26" t="s">
        <v>248</v>
      </c>
      <c r="AC143" s="26"/>
    </row>
    <row r="144" spans="1:29" x14ac:dyDescent="0.3">
      <c r="A144" s="22">
        <v>44419</v>
      </c>
      <c r="B144" s="23" t="s">
        <v>250</v>
      </c>
      <c r="C144" s="24" t="s">
        <v>251</v>
      </c>
      <c r="D144" s="37" t="s">
        <v>252</v>
      </c>
      <c r="E144" s="24" t="s">
        <v>223</v>
      </c>
      <c r="F144" s="25" t="s">
        <v>59</v>
      </c>
      <c r="G144" s="25" t="s">
        <v>65</v>
      </c>
      <c r="H144" s="25" t="s">
        <v>66</v>
      </c>
      <c r="I144" s="25" t="s">
        <v>66</v>
      </c>
      <c r="J144" s="25"/>
      <c r="K144" s="25" t="s">
        <v>375</v>
      </c>
      <c r="L144" s="25">
        <v>20</v>
      </c>
      <c r="M144" s="26"/>
      <c r="N144" s="27">
        <v>151820747.32073119</v>
      </c>
      <c r="O144" s="27">
        <v>75789607.753556371</v>
      </c>
      <c r="P144" s="27">
        <v>647.4</v>
      </c>
      <c r="Q144" s="27">
        <v>98</v>
      </c>
      <c r="R144" s="3">
        <v>17.495484679473307</v>
      </c>
      <c r="S144" s="5">
        <v>209.94581615367969</v>
      </c>
      <c r="T144" s="5">
        <v>10497.290807683985</v>
      </c>
      <c r="U144" s="5">
        <v>6.9142663258716389E-2</v>
      </c>
      <c r="V144" s="5">
        <v>2.3242677507447866</v>
      </c>
      <c r="W144" s="5">
        <v>32.53974851042701</v>
      </c>
      <c r="X144" s="5">
        <v>1626.9874255213506</v>
      </c>
      <c r="Y144" s="5">
        <v>1.0716502548128247E-2</v>
      </c>
      <c r="Z144" s="5">
        <v>7.5273103427378656</v>
      </c>
      <c r="AA144" s="26" t="s">
        <v>235</v>
      </c>
      <c r="AB144" s="26" t="s">
        <v>248</v>
      </c>
      <c r="AC144" s="26"/>
    </row>
    <row r="145" spans="1:29" x14ac:dyDescent="0.3">
      <c r="A145" s="22">
        <v>44419</v>
      </c>
      <c r="B145" s="23" t="s">
        <v>250</v>
      </c>
      <c r="C145" s="24" t="s">
        <v>251</v>
      </c>
      <c r="D145" s="37" t="s">
        <v>252</v>
      </c>
      <c r="E145" s="24" t="s">
        <v>224</v>
      </c>
      <c r="F145" s="25" t="s">
        <v>59</v>
      </c>
      <c r="G145" s="25" t="s">
        <v>65</v>
      </c>
      <c r="H145" s="25" t="s">
        <v>66</v>
      </c>
      <c r="I145" s="25" t="s">
        <v>66</v>
      </c>
      <c r="J145" s="25"/>
      <c r="K145" s="25" t="s">
        <v>375</v>
      </c>
      <c r="L145" s="25">
        <v>25</v>
      </c>
      <c r="M145" s="26"/>
      <c r="N145" s="27">
        <v>162979865.21446738</v>
      </c>
      <c r="O145" s="27">
        <v>67718694.520419568</v>
      </c>
      <c r="P145" s="27">
        <v>666.4</v>
      </c>
      <c r="Q145" s="27">
        <v>88</v>
      </c>
      <c r="R145" s="3">
        <v>21.794516156470888</v>
      </c>
      <c r="S145" s="5">
        <v>261.53419387765064</v>
      </c>
      <c r="T145" s="5">
        <v>10461.367755106025</v>
      </c>
      <c r="U145" s="5">
        <v>6.4188099194583154E-2</v>
      </c>
      <c r="V145" s="5">
        <v>2.996958912611718</v>
      </c>
      <c r="W145" s="5">
        <v>41.957424776564054</v>
      </c>
      <c r="X145" s="5">
        <v>1678.2969910625623</v>
      </c>
      <c r="Y145" s="5">
        <v>1.0297572579619383E-2</v>
      </c>
      <c r="Z145" s="5">
        <v>7.2722105280642388</v>
      </c>
      <c r="AA145" s="26" t="s">
        <v>235</v>
      </c>
      <c r="AB145" s="26" t="s">
        <v>248</v>
      </c>
      <c r="AC145" s="26"/>
    </row>
    <row r="146" spans="1:29" x14ac:dyDescent="0.3">
      <c r="A146" s="22">
        <v>44419</v>
      </c>
      <c r="B146" s="23" t="s">
        <v>250</v>
      </c>
      <c r="C146" s="24" t="s">
        <v>251</v>
      </c>
      <c r="D146" s="37" t="s">
        <v>252</v>
      </c>
      <c r="E146" s="24" t="s">
        <v>225</v>
      </c>
      <c r="F146" s="25" t="s">
        <v>59</v>
      </c>
      <c r="G146" s="25" t="s">
        <v>104</v>
      </c>
      <c r="H146" s="25" t="s">
        <v>105</v>
      </c>
      <c r="I146" s="25" t="s">
        <v>105</v>
      </c>
      <c r="J146" s="25" t="s">
        <v>366</v>
      </c>
      <c r="K146" s="25" t="s">
        <v>375</v>
      </c>
      <c r="L146" s="25">
        <v>8</v>
      </c>
      <c r="M146" s="26"/>
      <c r="N146" s="27">
        <v>165976723.53062102</v>
      </c>
      <c r="O146" s="27">
        <v>40267058.013174057</v>
      </c>
      <c r="P146" s="27">
        <v>678</v>
      </c>
      <c r="Q146" s="27">
        <v>57</v>
      </c>
      <c r="R146" s="3">
        <v>0.82720380780260661</v>
      </c>
      <c r="S146" s="5">
        <v>9.9264456936312797</v>
      </c>
      <c r="T146" s="5">
        <v>1240.80571170391</v>
      </c>
      <c r="U146" s="5">
        <v>7.4757814548314901E-3</v>
      </c>
      <c r="V146" s="5">
        <v>0.12240588607023561</v>
      </c>
      <c r="W146" s="5">
        <v>1.7136824049832986</v>
      </c>
      <c r="X146" s="5">
        <v>214.21030062291231</v>
      </c>
      <c r="Y146" s="5">
        <v>1.2906044658930304E-3</v>
      </c>
      <c r="Z146" s="5">
        <v>6.7578760659267889</v>
      </c>
      <c r="AA146" s="26" t="s">
        <v>235</v>
      </c>
      <c r="AB146" s="26" t="s">
        <v>248</v>
      </c>
      <c r="AC146" s="26"/>
    </row>
    <row r="147" spans="1:29" x14ac:dyDescent="0.3">
      <c r="A147" s="22">
        <v>44419</v>
      </c>
      <c r="B147" s="23" t="s">
        <v>250</v>
      </c>
      <c r="C147" s="24" t="s">
        <v>251</v>
      </c>
      <c r="D147" s="37" t="s">
        <v>252</v>
      </c>
      <c r="E147" s="24" t="s">
        <v>226</v>
      </c>
      <c r="F147" s="25" t="s">
        <v>118</v>
      </c>
      <c r="G147" s="25" t="s">
        <v>167</v>
      </c>
      <c r="H147" s="25"/>
      <c r="I147" s="25" t="s">
        <v>369</v>
      </c>
      <c r="J147" s="25"/>
      <c r="K147" s="25" t="s">
        <v>375</v>
      </c>
      <c r="L147" s="25">
        <v>3</v>
      </c>
      <c r="M147" s="26"/>
      <c r="N147" s="27">
        <v>12661487295.837526</v>
      </c>
      <c r="O147" s="27">
        <v>9193660980.6561069</v>
      </c>
      <c r="P147" s="27">
        <v>2708.3333333333335</v>
      </c>
      <c r="Q147" s="27">
        <v>1303</v>
      </c>
      <c r="R147" s="3">
        <v>18.453596059618587</v>
      </c>
      <c r="S147" s="5">
        <v>221.44315271542303</v>
      </c>
      <c r="T147" s="5">
        <v>73814.384238474348</v>
      </c>
      <c r="U147" s="5">
        <v>5.8298351934326772E-3</v>
      </c>
      <c r="V147" s="5">
        <v>2.8134684481357768</v>
      </c>
      <c r="W147" s="5">
        <v>39.388558273900877</v>
      </c>
      <c r="X147" s="5">
        <v>13129.519424633627</v>
      </c>
      <c r="Y147" s="5">
        <v>1.0369650198164292E-3</v>
      </c>
      <c r="Z147" s="5">
        <v>6.5590200849226026</v>
      </c>
      <c r="AA147" s="26" t="s">
        <v>235</v>
      </c>
      <c r="AB147" s="26" t="s">
        <v>248</v>
      </c>
      <c r="AC147" s="26"/>
    </row>
    <row r="148" spans="1:29" x14ac:dyDescent="0.3">
      <c r="A148" s="22">
        <v>44419</v>
      </c>
      <c r="B148" s="23" t="s">
        <v>250</v>
      </c>
      <c r="C148" s="24" t="s">
        <v>251</v>
      </c>
      <c r="D148" s="37" t="s">
        <v>252</v>
      </c>
      <c r="E148" s="24" t="s">
        <v>227</v>
      </c>
      <c r="F148" s="25" t="s">
        <v>59</v>
      </c>
      <c r="G148" s="25" t="s">
        <v>72</v>
      </c>
      <c r="H148" s="25" t="s">
        <v>73</v>
      </c>
      <c r="I148" s="25" t="s">
        <v>378</v>
      </c>
      <c r="J148" s="25"/>
      <c r="K148" s="25" t="s">
        <v>375</v>
      </c>
      <c r="L148" s="25">
        <v>19</v>
      </c>
      <c r="M148" s="26"/>
      <c r="N148" s="27">
        <v>71320734.928213239</v>
      </c>
      <c r="O148" s="27">
        <v>28981448.402498785</v>
      </c>
      <c r="P148" s="27">
        <v>505.68421052631578</v>
      </c>
      <c r="Q148" s="27">
        <v>69</v>
      </c>
      <c r="R148" s="3">
        <v>1.9291408538074495</v>
      </c>
      <c r="S148" s="5">
        <v>23.149690245689392</v>
      </c>
      <c r="T148" s="5">
        <v>1218.4047497731258</v>
      </c>
      <c r="U148" s="5">
        <v>1.7083457580737101E-2</v>
      </c>
      <c r="V148" s="5">
        <v>0.27193408639523337</v>
      </c>
      <c r="W148" s="5">
        <v>3.8070772095332672</v>
      </c>
      <c r="X148" s="5">
        <v>200.37248471227721</v>
      </c>
      <c r="Y148" s="5">
        <v>2.8094562529951349E-3</v>
      </c>
      <c r="Z148" s="5">
        <v>7.0941487305993896</v>
      </c>
      <c r="AA148" s="26" t="s">
        <v>235</v>
      </c>
      <c r="AB148" s="26" t="s">
        <v>248</v>
      </c>
      <c r="AC148" s="26"/>
    </row>
    <row r="149" spans="1:29" x14ac:dyDescent="0.3">
      <c r="A149" s="22">
        <v>44419</v>
      </c>
      <c r="B149" s="23" t="s">
        <v>250</v>
      </c>
      <c r="C149" s="24" t="s">
        <v>251</v>
      </c>
      <c r="D149" s="37" t="s">
        <v>252</v>
      </c>
      <c r="E149" s="24" t="s">
        <v>228</v>
      </c>
      <c r="F149" s="25" t="s">
        <v>59</v>
      </c>
      <c r="G149" s="25" t="s">
        <v>72</v>
      </c>
      <c r="H149" s="25" t="s">
        <v>73</v>
      </c>
      <c r="I149" s="25" t="s">
        <v>378</v>
      </c>
      <c r="J149" s="25"/>
      <c r="K149" s="25" t="s">
        <v>375</v>
      </c>
      <c r="L149" s="25">
        <v>25</v>
      </c>
      <c r="M149" s="26"/>
      <c r="N149" s="27">
        <v>88727651.551354423</v>
      </c>
      <c r="O149" s="27">
        <v>27711489.55748165</v>
      </c>
      <c r="P149" s="27">
        <v>547.6</v>
      </c>
      <c r="Q149" s="27">
        <v>58</v>
      </c>
      <c r="R149" s="3">
        <v>2.4172764470277883</v>
      </c>
      <c r="S149" s="5">
        <v>29.00731736433346</v>
      </c>
      <c r="T149" s="5">
        <v>1160.2926945733384</v>
      </c>
      <c r="U149" s="5">
        <v>1.3077013470843144E-2</v>
      </c>
      <c r="V149" s="5">
        <v>0.35574739324726912</v>
      </c>
      <c r="W149" s="5">
        <v>4.9804635054617679</v>
      </c>
      <c r="X149" s="5">
        <v>199.21854021847071</v>
      </c>
      <c r="Y149" s="5">
        <v>2.245281338289063E-3</v>
      </c>
      <c r="Z149" s="5">
        <v>6.7949238502152944</v>
      </c>
      <c r="AA149" s="26" t="s">
        <v>235</v>
      </c>
      <c r="AB149" s="26" t="s">
        <v>248</v>
      </c>
      <c r="AC149" s="26"/>
    </row>
    <row r="150" spans="1:29" x14ac:dyDescent="0.3">
      <c r="A150" s="22">
        <v>44419</v>
      </c>
      <c r="B150" s="23" t="s">
        <v>250</v>
      </c>
      <c r="C150" s="24" t="s">
        <v>251</v>
      </c>
      <c r="D150" s="37" t="s">
        <v>252</v>
      </c>
      <c r="E150" s="24" t="s">
        <v>229</v>
      </c>
      <c r="F150" s="25" t="s">
        <v>59</v>
      </c>
      <c r="G150" s="25" t="s">
        <v>72</v>
      </c>
      <c r="H150" s="25" t="s">
        <v>73</v>
      </c>
      <c r="I150" s="25" t="s">
        <v>378</v>
      </c>
      <c r="J150" s="25"/>
      <c r="K150" s="25" t="s">
        <v>375</v>
      </c>
      <c r="L150" s="25">
        <v>35</v>
      </c>
      <c r="M150" s="26"/>
      <c r="N150" s="27">
        <v>67642686.849973798</v>
      </c>
      <c r="O150" s="27">
        <v>23515471.803674869</v>
      </c>
      <c r="P150" s="27">
        <v>499.77142857142854</v>
      </c>
      <c r="Q150" s="27">
        <v>54</v>
      </c>
      <c r="R150" s="3">
        <v>2.5502062291101129</v>
      </c>
      <c r="S150" s="5">
        <v>30.602474749321352</v>
      </c>
      <c r="T150" s="5">
        <v>874.35642140918151</v>
      </c>
      <c r="U150" s="5">
        <v>1.2926104241666743E-2</v>
      </c>
      <c r="V150" s="5">
        <v>0.36875633068520353</v>
      </c>
      <c r="W150" s="5">
        <v>5.1625886295928494</v>
      </c>
      <c r="X150" s="5">
        <v>147.5025322740814</v>
      </c>
      <c r="Y150" s="5">
        <v>2.1806131474527393E-3</v>
      </c>
      <c r="Z150" s="5">
        <v>6.915694774301107</v>
      </c>
      <c r="AA150" s="26" t="s">
        <v>235</v>
      </c>
      <c r="AB150" s="26" t="s">
        <v>248</v>
      </c>
      <c r="AC150" s="26"/>
    </row>
    <row r="151" spans="1:29" x14ac:dyDescent="0.3">
      <c r="A151" s="22">
        <v>44419</v>
      </c>
      <c r="B151" s="23" t="s">
        <v>250</v>
      </c>
      <c r="C151" s="24" t="s">
        <v>251</v>
      </c>
      <c r="D151" s="37" t="s">
        <v>252</v>
      </c>
      <c r="E151" s="24" t="s">
        <v>230</v>
      </c>
      <c r="F151" s="25" t="s">
        <v>59</v>
      </c>
      <c r="G151" s="25" t="s">
        <v>68</v>
      </c>
      <c r="H151" s="25" t="s">
        <v>69</v>
      </c>
      <c r="I151" s="25" t="s">
        <v>69</v>
      </c>
      <c r="J151" s="25"/>
      <c r="K151" s="25" t="s">
        <v>375</v>
      </c>
      <c r="L151" s="25">
        <v>21</v>
      </c>
      <c r="M151" s="26"/>
      <c r="N151" s="27">
        <v>2725464043.3990979</v>
      </c>
      <c r="O151" s="27">
        <v>1767965247.4301057</v>
      </c>
      <c r="P151" s="27">
        <v>1678.4285714285713</v>
      </c>
      <c r="Q151" s="27">
        <v>304</v>
      </c>
      <c r="R151" s="3">
        <v>2.4899156722093863</v>
      </c>
      <c r="S151" s="5">
        <v>29.878988066512633</v>
      </c>
      <c r="T151" s="5">
        <v>1422.8089555482206</v>
      </c>
      <c r="U151" s="5">
        <v>5.220428275302968E-4</v>
      </c>
      <c r="V151" s="5">
        <v>0.41324491062562063</v>
      </c>
      <c r="W151" s="5">
        <v>5.7854287487586884</v>
      </c>
      <c r="X151" s="5">
        <v>275.49660708374705</v>
      </c>
      <c r="Y151" s="5">
        <v>1.0108245887557476E-4</v>
      </c>
      <c r="Z151" s="5">
        <v>6.0252784926978231</v>
      </c>
      <c r="AA151" s="26" t="s">
        <v>235</v>
      </c>
      <c r="AB151" s="26" t="s">
        <v>248</v>
      </c>
      <c r="AC151" s="26"/>
    </row>
    <row r="152" spans="1:29" x14ac:dyDescent="0.3">
      <c r="A152" s="22">
        <v>44419</v>
      </c>
      <c r="B152" s="23" t="s">
        <v>250</v>
      </c>
      <c r="C152" s="24" t="s">
        <v>251</v>
      </c>
      <c r="D152" s="37" t="s">
        <v>252</v>
      </c>
      <c r="E152" s="24" t="s">
        <v>231</v>
      </c>
      <c r="F152" s="25" t="s">
        <v>59</v>
      </c>
      <c r="G152" s="25" t="s">
        <v>68</v>
      </c>
      <c r="H152" s="25" t="s">
        <v>69</v>
      </c>
      <c r="I152" s="25" t="s">
        <v>69</v>
      </c>
      <c r="J152" s="25"/>
      <c r="K152" s="25" t="s">
        <v>375</v>
      </c>
      <c r="L152" s="25">
        <v>11</v>
      </c>
      <c r="M152" s="26"/>
      <c r="N152" s="27">
        <v>2827373605.4362111</v>
      </c>
      <c r="O152" s="27">
        <v>643496221.51404929</v>
      </c>
      <c r="P152" s="27">
        <v>1742.1818181818182</v>
      </c>
      <c r="Q152" s="27">
        <v>158</v>
      </c>
      <c r="R152" s="3">
        <v>2.5855573186984908</v>
      </c>
      <c r="S152" s="5">
        <v>31.026687824381888</v>
      </c>
      <c r="T152" s="5">
        <v>2820.607984034717</v>
      </c>
      <c r="U152" s="5">
        <v>9.9760710031794662E-4</v>
      </c>
      <c r="V152" s="5">
        <v>0.39236894520999999</v>
      </c>
      <c r="W152" s="5">
        <v>5.49316523294</v>
      </c>
      <c r="X152" s="5">
        <v>499.37865754000001</v>
      </c>
      <c r="Y152" s="5">
        <v>1.766228051997943E-4</v>
      </c>
      <c r="Z152" s="5">
        <v>6.5896074352027867</v>
      </c>
      <c r="AA152" s="26" t="s">
        <v>235</v>
      </c>
      <c r="AB152" s="26" t="s">
        <v>248</v>
      </c>
      <c r="AC152" s="26"/>
    </row>
    <row r="153" spans="1:29" x14ac:dyDescent="0.3">
      <c r="A153" s="38">
        <v>43586</v>
      </c>
      <c r="B153" s="23" t="s">
        <v>236</v>
      </c>
      <c r="C153" s="39"/>
      <c r="D153" s="23"/>
      <c r="E153" s="39" t="s">
        <v>237</v>
      </c>
      <c r="F153" s="26" t="s">
        <v>59</v>
      </c>
      <c r="G153" s="26" t="s">
        <v>72</v>
      </c>
      <c r="H153" s="26" t="s">
        <v>73</v>
      </c>
      <c r="I153" s="25" t="s">
        <v>378</v>
      </c>
      <c r="J153" s="26"/>
      <c r="K153" s="25" t="s">
        <v>375</v>
      </c>
      <c r="L153" s="26">
        <v>6</v>
      </c>
      <c r="M153" s="26"/>
      <c r="N153" s="26">
        <v>63187402.558566488</v>
      </c>
      <c r="O153" s="26">
        <v>41152530.753277048</v>
      </c>
      <c r="P153" s="6">
        <v>472.5</v>
      </c>
      <c r="Q153" s="6">
        <v>113.69212813559257</v>
      </c>
      <c r="R153" s="5">
        <f t="shared" ref="R153:R184" si="0">S153/12</f>
        <v>0.85</v>
      </c>
      <c r="S153" s="5">
        <v>10.199999999999999</v>
      </c>
      <c r="T153" s="5">
        <v>1700</v>
      </c>
      <c r="U153" s="5">
        <v>2.6904096879505714E-2</v>
      </c>
      <c r="V153" s="26"/>
      <c r="W153" s="26"/>
      <c r="X153" s="26"/>
      <c r="Y153" s="26"/>
      <c r="Z153" s="26"/>
      <c r="AA153" s="26" t="s">
        <v>235</v>
      </c>
      <c r="AB153" s="26" t="s">
        <v>249</v>
      </c>
      <c r="AC153" s="26"/>
    </row>
    <row r="154" spans="1:29" x14ac:dyDescent="0.3">
      <c r="A154" s="38">
        <v>43586</v>
      </c>
      <c r="B154" s="23" t="s">
        <v>236</v>
      </c>
      <c r="C154" s="39"/>
      <c r="D154" s="23"/>
      <c r="E154" s="39" t="s">
        <v>238</v>
      </c>
      <c r="F154" s="26" t="s">
        <v>59</v>
      </c>
      <c r="G154" s="26" t="s">
        <v>72</v>
      </c>
      <c r="H154" s="26" t="s">
        <v>73</v>
      </c>
      <c r="I154" s="25" t="s">
        <v>378</v>
      </c>
      <c r="J154" s="26"/>
      <c r="K154" s="25" t="s">
        <v>375</v>
      </c>
      <c r="L154" s="26">
        <v>6</v>
      </c>
      <c r="M154" s="26"/>
      <c r="N154" s="6">
        <v>87732536.632165968</v>
      </c>
      <c r="O154" s="26">
        <v>76674234.298691526</v>
      </c>
      <c r="P154" s="6">
        <v>520.5</v>
      </c>
      <c r="Q154" s="6">
        <v>137.17980900992683</v>
      </c>
      <c r="R154" s="5">
        <f t="shared" si="0"/>
        <v>0.72000000000000008</v>
      </c>
      <c r="S154" s="5">
        <v>8.64</v>
      </c>
      <c r="T154" s="5">
        <v>1440.0000000000002</v>
      </c>
      <c r="U154" s="5">
        <v>1.641352291040498E-2</v>
      </c>
      <c r="V154" s="26"/>
      <c r="W154" s="26"/>
      <c r="X154" s="26"/>
      <c r="Y154" s="26"/>
      <c r="Z154" s="26"/>
      <c r="AA154" s="26" t="s">
        <v>235</v>
      </c>
      <c r="AB154" s="26" t="s">
        <v>249</v>
      </c>
      <c r="AC154" s="26"/>
    </row>
    <row r="155" spans="1:29" x14ac:dyDescent="0.3">
      <c r="A155" s="38">
        <v>43586</v>
      </c>
      <c r="B155" s="23" t="s">
        <v>236</v>
      </c>
      <c r="C155" s="39"/>
      <c r="D155" s="23"/>
      <c r="E155" s="39" t="s">
        <v>239</v>
      </c>
      <c r="F155" s="26" t="s">
        <v>59</v>
      </c>
      <c r="G155" s="26" t="s">
        <v>72</v>
      </c>
      <c r="H155" s="26" t="s">
        <v>73</v>
      </c>
      <c r="I155" s="25" t="s">
        <v>378</v>
      </c>
      <c r="J155" s="26"/>
      <c r="K155" s="25" t="s">
        <v>375</v>
      </c>
      <c r="L155" s="26">
        <v>5</v>
      </c>
      <c r="M155" s="26"/>
      <c r="N155" s="26">
        <v>68528085.512886569</v>
      </c>
      <c r="O155" s="26">
        <v>37881982.812813111</v>
      </c>
      <c r="P155" s="6">
        <v>493.8</v>
      </c>
      <c r="Q155" s="6">
        <v>93.317736792101911</v>
      </c>
      <c r="R155" s="5">
        <f t="shared" si="0"/>
        <v>1.41</v>
      </c>
      <c r="S155" s="5">
        <v>16.919999999999998</v>
      </c>
      <c r="T155" s="5">
        <v>3383.9999999999995</v>
      </c>
      <c r="U155" s="5">
        <v>4.9381213186871324E-2</v>
      </c>
      <c r="V155" s="26"/>
      <c r="W155" s="26"/>
      <c r="X155" s="26"/>
      <c r="Y155" s="26"/>
      <c r="Z155" s="26"/>
      <c r="AA155" s="26" t="s">
        <v>235</v>
      </c>
      <c r="AB155" s="26" t="s">
        <v>249</v>
      </c>
      <c r="AC155" s="26"/>
    </row>
    <row r="156" spans="1:29" x14ac:dyDescent="0.3">
      <c r="A156" s="38">
        <v>43586</v>
      </c>
      <c r="B156" s="23" t="s">
        <v>236</v>
      </c>
      <c r="C156" s="39"/>
      <c r="D156" s="23"/>
      <c r="E156" s="39" t="s">
        <v>240</v>
      </c>
      <c r="F156" s="26" t="s">
        <v>59</v>
      </c>
      <c r="G156" s="26" t="s">
        <v>72</v>
      </c>
      <c r="H156" s="26" t="s">
        <v>73</v>
      </c>
      <c r="I156" s="25" t="s">
        <v>378</v>
      </c>
      <c r="J156" s="26"/>
      <c r="K156" s="25" t="s">
        <v>375</v>
      </c>
      <c r="L156" s="26">
        <v>6</v>
      </c>
      <c r="M156" s="26"/>
      <c r="N156" s="26">
        <v>91004916.039399445</v>
      </c>
      <c r="O156" s="26">
        <v>39817287.439539246</v>
      </c>
      <c r="P156" s="6">
        <v>548.79999999999995</v>
      </c>
      <c r="Q156" s="6">
        <v>80.082457504749513</v>
      </c>
      <c r="R156" s="5">
        <f t="shared" si="0"/>
        <v>0.64999999999999991</v>
      </c>
      <c r="S156" s="5">
        <v>7.7999999999999989</v>
      </c>
      <c r="T156" s="5">
        <v>1299.9999999999998</v>
      </c>
      <c r="U156" s="5">
        <v>1.4284942578675431E-2</v>
      </c>
      <c r="V156" s="26"/>
      <c r="W156" s="26"/>
      <c r="X156" s="26"/>
      <c r="Y156" s="26"/>
      <c r="Z156" s="26"/>
      <c r="AA156" s="26" t="s">
        <v>235</v>
      </c>
      <c r="AB156" s="26" t="s">
        <v>249</v>
      </c>
      <c r="AC156" s="26"/>
    </row>
    <row r="157" spans="1:29" x14ac:dyDescent="0.3">
      <c r="A157" s="38">
        <v>43586</v>
      </c>
      <c r="B157" s="23" t="s">
        <v>236</v>
      </c>
      <c r="C157" s="39"/>
      <c r="D157" s="23"/>
      <c r="E157" s="39" t="s">
        <v>241</v>
      </c>
      <c r="F157" s="26" t="s">
        <v>59</v>
      </c>
      <c r="G157" s="26" t="s">
        <v>72</v>
      </c>
      <c r="H157" s="26" t="s">
        <v>73</v>
      </c>
      <c r="I157" s="25" t="s">
        <v>378</v>
      </c>
      <c r="J157" s="26"/>
      <c r="K157" s="25" t="s">
        <v>375</v>
      </c>
      <c r="L157" s="26">
        <v>5</v>
      </c>
      <c r="M157" s="26"/>
      <c r="N157" s="26">
        <v>161227158.41383699</v>
      </c>
      <c r="O157" s="26">
        <v>42478178.34220589</v>
      </c>
      <c r="P157" s="6">
        <v>670.66666666666663</v>
      </c>
      <c r="Q157" s="6">
        <v>61.363398428270465</v>
      </c>
      <c r="R157" s="5">
        <f t="shared" si="0"/>
        <v>1.39</v>
      </c>
      <c r="S157" s="5">
        <v>16.68</v>
      </c>
      <c r="T157" s="5">
        <v>3336</v>
      </c>
      <c r="U157" s="5">
        <v>2.0691303083300482E-2</v>
      </c>
      <c r="V157" s="26"/>
      <c r="W157" s="26"/>
      <c r="X157" s="26"/>
      <c r="Y157" s="26"/>
      <c r="Z157" s="26"/>
      <c r="AA157" s="26" t="s">
        <v>235</v>
      </c>
      <c r="AB157" s="26" t="s">
        <v>249</v>
      </c>
      <c r="AC157" s="26"/>
    </row>
    <row r="158" spans="1:29" x14ac:dyDescent="0.3">
      <c r="A158" s="38">
        <v>43586</v>
      </c>
      <c r="B158" s="23" t="s">
        <v>236</v>
      </c>
      <c r="C158" s="39"/>
      <c r="D158" s="23"/>
      <c r="E158" s="39" t="s">
        <v>242</v>
      </c>
      <c r="F158" s="26" t="s">
        <v>59</v>
      </c>
      <c r="G158" s="26" t="s">
        <v>72</v>
      </c>
      <c r="H158" s="26" t="s">
        <v>73</v>
      </c>
      <c r="I158" s="25" t="s">
        <v>378</v>
      </c>
      <c r="J158" s="26"/>
      <c r="K158" s="25" t="s">
        <v>375</v>
      </c>
      <c r="L158" s="26">
        <v>5</v>
      </c>
      <c r="M158" s="26"/>
      <c r="N158" s="26">
        <v>177163242.23640752</v>
      </c>
      <c r="O158" s="26">
        <v>81219761.756252006</v>
      </c>
      <c r="P158" s="6">
        <v>679.83333333333337</v>
      </c>
      <c r="Q158" s="6">
        <v>121.31350570594644</v>
      </c>
      <c r="R158" s="5">
        <f t="shared" si="0"/>
        <v>0.56000000000000005</v>
      </c>
      <c r="S158" s="5">
        <v>6.7200000000000006</v>
      </c>
      <c r="T158" s="5">
        <v>1344</v>
      </c>
      <c r="U158" s="5">
        <v>7.5862237732506593E-3</v>
      </c>
      <c r="V158" s="26"/>
      <c r="W158" s="26"/>
      <c r="X158" s="26"/>
      <c r="Y158" s="26"/>
      <c r="Z158" s="26"/>
      <c r="AA158" s="26" t="s">
        <v>235</v>
      </c>
      <c r="AB158" s="26" t="s">
        <v>249</v>
      </c>
      <c r="AC158" s="26"/>
    </row>
    <row r="159" spans="1:29" x14ac:dyDescent="0.3">
      <c r="A159" s="38">
        <v>43586</v>
      </c>
      <c r="B159" s="23" t="s">
        <v>236</v>
      </c>
      <c r="C159" s="39"/>
      <c r="D159" s="23"/>
      <c r="E159" s="39" t="s">
        <v>243</v>
      </c>
      <c r="F159" s="26" t="s">
        <v>59</v>
      </c>
      <c r="G159" s="26" t="s">
        <v>72</v>
      </c>
      <c r="H159" s="26" t="s">
        <v>73</v>
      </c>
      <c r="I159" s="25" t="s">
        <v>378</v>
      </c>
      <c r="J159" s="26"/>
      <c r="K159" s="25" t="s">
        <v>375</v>
      </c>
      <c r="L159" s="26">
        <v>5</v>
      </c>
      <c r="M159" s="26"/>
      <c r="N159" s="26">
        <v>233668932.22812453</v>
      </c>
      <c r="O159" s="26">
        <v>82331555.742420748</v>
      </c>
      <c r="P159" s="6">
        <v>756.33333333333337</v>
      </c>
      <c r="Q159" s="6">
        <v>83.710612628666738</v>
      </c>
      <c r="R159" s="5">
        <f t="shared" si="0"/>
        <v>0.43999999999999995</v>
      </c>
      <c r="S159" s="5">
        <v>5.2799999999999994</v>
      </c>
      <c r="T159" s="5">
        <v>1055.9999999999998</v>
      </c>
      <c r="U159" s="5">
        <v>4.5192143856293918E-3</v>
      </c>
      <c r="V159" s="26"/>
      <c r="W159" s="26"/>
      <c r="X159" s="26"/>
      <c r="Y159" s="26"/>
      <c r="Z159" s="26"/>
      <c r="AA159" s="26" t="s">
        <v>235</v>
      </c>
      <c r="AB159" s="26" t="s">
        <v>249</v>
      </c>
      <c r="AC159" s="26"/>
    </row>
    <row r="160" spans="1:29" x14ac:dyDescent="0.3">
      <c r="A160" s="38">
        <v>43586</v>
      </c>
      <c r="B160" s="23" t="s">
        <v>236</v>
      </c>
      <c r="C160" s="39"/>
      <c r="D160" s="23"/>
      <c r="E160" s="39" t="s">
        <v>244</v>
      </c>
      <c r="F160" s="26" t="s">
        <v>59</v>
      </c>
      <c r="G160" s="26" t="s">
        <v>72</v>
      </c>
      <c r="H160" s="26" t="s">
        <v>73</v>
      </c>
      <c r="I160" s="25" t="s">
        <v>378</v>
      </c>
      <c r="J160" s="26"/>
      <c r="K160" s="25" t="s">
        <v>375</v>
      </c>
      <c r="L160" s="26">
        <v>6</v>
      </c>
      <c r="M160" s="26"/>
      <c r="N160" s="26">
        <v>150106160.19346178</v>
      </c>
      <c r="O160" s="26">
        <v>67642974.036745161</v>
      </c>
      <c r="P160" s="6">
        <v>645.4</v>
      </c>
      <c r="Q160" s="6">
        <v>108.40571940631172</v>
      </c>
      <c r="R160" s="5">
        <f t="shared" si="0"/>
        <v>0.85</v>
      </c>
      <c r="S160" s="5">
        <v>10.199999999999999</v>
      </c>
      <c r="T160" s="5">
        <v>1700</v>
      </c>
      <c r="U160" s="5">
        <v>1.1325318013657694E-2</v>
      </c>
      <c r="V160" s="26"/>
      <c r="W160" s="26"/>
      <c r="X160" s="26"/>
      <c r="Y160" s="26"/>
      <c r="Z160" s="26"/>
      <c r="AA160" s="26" t="s">
        <v>235</v>
      </c>
      <c r="AB160" s="26" t="s">
        <v>249</v>
      </c>
      <c r="AC160" s="26"/>
    </row>
    <row r="161" spans="1:29" x14ac:dyDescent="0.3">
      <c r="A161" s="38">
        <v>43586</v>
      </c>
      <c r="B161" s="23" t="s">
        <v>236</v>
      </c>
      <c r="C161" s="39"/>
      <c r="D161" s="23"/>
      <c r="E161" s="39" t="s">
        <v>245</v>
      </c>
      <c r="F161" s="26" t="s">
        <v>59</v>
      </c>
      <c r="G161" s="26" t="s">
        <v>72</v>
      </c>
      <c r="H161" s="26" t="s">
        <v>73</v>
      </c>
      <c r="I161" s="25" t="s">
        <v>378</v>
      </c>
      <c r="J161" s="26"/>
      <c r="K161" s="25" t="s">
        <v>375</v>
      </c>
      <c r="L161" s="26">
        <v>5</v>
      </c>
      <c r="M161" s="26"/>
      <c r="N161" s="26">
        <v>209782383.55681258</v>
      </c>
      <c r="O161" s="26">
        <v>30980602.207329024</v>
      </c>
      <c r="P161" s="6">
        <v>735.8</v>
      </c>
      <c r="Q161" s="6">
        <v>35.954137453149947</v>
      </c>
      <c r="R161" s="5">
        <f t="shared" si="0"/>
        <v>0.98999999999999988</v>
      </c>
      <c r="S161" s="5">
        <v>11.879999999999999</v>
      </c>
      <c r="T161" s="5">
        <v>2376</v>
      </c>
      <c r="U161" s="5">
        <v>1.1326022517789438E-2</v>
      </c>
      <c r="V161" s="26"/>
      <c r="W161" s="26"/>
      <c r="X161" s="26"/>
      <c r="Y161" s="26"/>
      <c r="Z161" s="26"/>
      <c r="AA161" s="26" t="s">
        <v>235</v>
      </c>
      <c r="AB161" s="26" t="s">
        <v>249</v>
      </c>
      <c r="AC161" s="26"/>
    </row>
    <row r="162" spans="1:29" x14ac:dyDescent="0.3">
      <c r="A162" s="38">
        <v>43586</v>
      </c>
      <c r="B162" s="23" t="s">
        <v>236</v>
      </c>
      <c r="C162" s="39"/>
      <c r="D162" s="23"/>
      <c r="E162" s="39" t="s">
        <v>246</v>
      </c>
      <c r="F162" s="26" t="s">
        <v>59</v>
      </c>
      <c r="G162" s="26" t="s">
        <v>72</v>
      </c>
      <c r="H162" s="26" t="s">
        <v>73</v>
      </c>
      <c r="I162" s="25" t="s">
        <v>378</v>
      </c>
      <c r="J162" s="26"/>
      <c r="K162" s="25" t="s">
        <v>375</v>
      </c>
      <c r="L162" s="26">
        <v>6</v>
      </c>
      <c r="M162" s="26"/>
      <c r="N162" s="26">
        <v>161089018.36116186</v>
      </c>
      <c r="O162" s="26">
        <v>24159219.546911526</v>
      </c>
      <c r="P162" s="6">
        <v>673.8</v>
      </c>
      <c r="Q162" s="6">
        <v>32.69097734849786</v>
      </c>
      <c r="R162" s="5">
        <f t="shared" si="0"/>
        <v>1.8199999999999996</v>
      </c>
      <c r="S162" s="5">
        <v>21.839999999999996</v>
      </c>
      <c r="T162" s="5">
        <v>3639.9999999999991</v>
      </c>
      <c r="U162" s="5">
        <v>2.2596202007011505E-2</v>
      </c>
      <c r="V162" s="26"/>
      <c r="W162" s="26"/>
      <c r="X162" s="26"/>
      <c r="Y162" s="26"/>
      <c r="Z162" s="26"/>
      <c r="AA162" s="26" t="s">
        <v>235</v>
      </c>
      <c r="AB162" s="26" t="s">
        <v>249</v>
      </c>
      <c r="AC162" s="26"/>
    </row>
    <row r="163" spans="1:29" x14ac:dyDescent="0.3">
      <c r="A163" s="46">
        <v>43755</v>
      </c>
      <c r="B163" s="44" t="s">
        <v>253</v>
      </c>
      <c r="C163" s="45"/>
      <c r="D163" s="44"/>
      <c r="E163" s="54">
        <v>121</v>
      </c>
      <c r="F163" s="25" t="s">
        <v>118</v>
      </c>
      <c r="G163" s="25" t="s">
        <v>167</v>
      </c>
      <c r="H163" s="26"/>
      <c r="I163" s="25" t="s">
        <v>369</v>
      </c>
      <c r="J163" s="25" t="s">
        <v>262</v>
      </c>
      <c r="K163" s="25" t="s">
        <v>375</v>
      </c>
      <c r="L163" s="25">
        <v>16</v>
      </c>
      <c r="M163" s="26"/>
      <c r="N163" s="25">
        <v>114242153.0975</v>
      </c>
      <c r="O163" s="26">
        <v>79488147.642690256</v>
      </c>
      <c r="P163" s="27">
        <v>572.63</v>
      </c>
      <c r="Q163" s="27">
        <v>131.01</v>
      </c>
      <c r="R163" s="5">
        <f t="shared" si="0"/>
        <v>28.769949408207022</v>
      </c>
      <c r="S163" s="3">
        <v>345.23939289848425</v>
      </c>
      <c r="T163" s="5">
        <v>21577.462056155266</v>
      </c>
      <c r="U163" s="5">
        <v>0.18887478457920845</v>
      </c>
      <c r="V163" s="5">
        <f t="shared" ref="V163:V205" si="1">W163/14</f>
        <v>4.2555469835359316</v>
      </c>
      <c r="W163" s="3">
        <v>59.577657769503048</v>
      </c>
      <c r="X163" s="3">
        <v>3723.6036105939406</v>
      </c>
      <c r="Y163" s="5">
        <v>3.2593955117565319E-2</v>
      </c>
      <c r="Z163" s="5">
        <f t="shared" ref="Z163:Z205" si="2">R163/V163</f>
        <v>6.7605761420361734</v>
      </c>
      <c r="AA163" s="25" t="s">
        <v>357</v>
      </c>
      <c r="AB163" s="25" t="s">
        <v>249</v>
      </c>
      <c r="AC163" s="26"/>
    </row>
    <row r="164" spans="1:29" x14ac:dyDescent="0.3">
      <c r="A164" s="40">
        <v>42979</v>
      </c>
      <c r="B164" s="8" t="s">
        <v>255</v>
      </c>
      <c r="C164" s="13">
        <v>42.166600000000003</v>
      </c>
      <c r="D164" s="10">
        <v>4.3</v>
      </c>
      <c r="E164" s="24" t="s">
        <v>304</v>
      </c>
      <c r="F164" s="25" t="s">
        <v>59</v>
      </c>
      <c r="G164" s="25" t="s">
        <v>72</v>
      </c>
      <c r="H164" s="25" t="s">
        <v>73</v>
      </c>
      <c r="I164" s="25" t="s">
        <v>377</v>
      </c>
      <c r="K164" s="25" t="s">
        <v>375</v>
      </c>
      <c r="L164" s="25">
        <v>21</v>
      </c>
      <c r="M164" s="26"/>
      <c r="N164" s="27">
        <v>221777985.00999999</v>
      </c>
      <c r="O164" s="6"/>
      <c r="P164" s="27">
        <v>751</v>
      </c>
      <c r="Q164" s="27"/>
      <c r="R164" s="5">
        <f t="shared" si="0"/>
        <v>1.6502946785029557</v>
      </c>
      <c r="S164" s="3">
        <v>19.803536142035469</v>
      </c>
      <c r="T164" s="5">
        <v>943.02553057311752</v>
      </c>
      <c r="U164" s="5">
        <v>4.2521151525954952E-3</v>
      </c>
      <c r="V164" s="5">
        <f t="shared" si="1"/>
        <v>0.10004785714285715</v>
      </c>
      <c r="W164" s="3">
        <v>1.4006700000000001</v>
      </c>
      <c r="X164" s="5">
        <v>66.698571428571427</v>
      </c>
      <c r="Y164" s="5">
        <v>3.0074478053159322E-4</v>
      </c>
      <c r="Z164" s="5">
        <f t="shared" si="2"/>
        <v>16.495052724083031</v>
      </c>
      <c r="AA164" s="25" t="s">
        <v>357</v>
      </c>
      <c r="AB164" s="25" t="s">
        <v>249</v>
      </c>
      <c r="AC164" s="26"/>
    </row>
    <row r="165" spans="1:29" x14ac:dyDescent="0.3">
      <c r="A165" s="40">
        <v>42983</v>
      </c>
      <c r="B165" s="8" t="s">
        <v>255</v>
      </c>
      <c r="C165" s="13">
        <v>43.149816666666702</v>
      </c>
      <c r="D165" s="10">
        <v>8.15</v>
      </c>
      <c r="E165" s="24" t="s">
        <v>303</v>
      </c>
      <c r="F165" s="25" t="s">
        <v>59</v>
      </c>
      <c r="G165" s="25" t="s">
        <v>72</v>
      </c>
      <c r="H165" s="25" t="s">
        <v>73</v>
      </c>
      <c r="I165" s="25" t="s">
        <v>377</v>
      </c>
      <c r="K165" s="25" t="s">
        <v>375</v>
      </c>
      <c r="L165" s="25">
        <v>22</v>
      </c>
      <c r="M165" s="26"/>
      <c r="N165" s="27">
        <v>467820443.63</v>
      </c>
      <c r="O165" s="6">
        <v>69166.474184237304</v>
      </c>
      <c r="P165" s="27">
        <v>958</v>
      </c>
      <c r="Q165" s="27">
        <v>71.179350938316404</v>
      </c>
      <c r="R165" s="5">
        <f t="shared" si="0"/>
        <v>5.1686176024438328</v>
      </c>
      <c r="S165" s="3">
        <v>62.023411229325994</v>
      </c>
      <c r="T165" s="5">
        <v>2819.2459649693637</v>
      </c>
      <c r="U165" s="5">
        <v>6.0263419509710651E-3</v>
      </c>
      <c r="V165" s="5">
        <f t="shared" si="1"/>
        <v>0.41019621428571423</v>
      </c>
      <c r="W165" s="3">
        <v>5.7427469999999996</v>
      </c>
      <c r="X165" s="5">
        <v>261.03395454545455</v>
      </c>
      <c r="Y165" s="5">
        <v>5.5797893850040206E-4</v>
      </c>
      <c r="Z165" s="5">
        <f t="shared" si="2"/>
        <v>12.600354226681702</v>
      </c>
      <c r="AA165" s="25" t="s">
        <v>357</v>
      </c>
      <c r="AB165" s="25" t="s">
        <v>249</v>
      </c>
      <c r="AC165" s="26"/>
    </row>
    <row r="166" spans="1:29" x14ac:dyDescent="0.3">
      <c r="A166" s="40">
        <v>42983</v>
      </c>
      <c r="B166" s="8" t="s">
        <v>255</v>
      </c>
      <c r="C166" s="13">
        <v>43.149816666666666</v>
      </c>
      <c r="D166" s="10">
        <v>8.15</v>
      </c>
      <c r="E166" s="24" t="s">
        <v>302</v>
      </c>
      <c r="F166" s="25" t="s">
        <v>59</v>
      </c>
      <c r="G166" s="25" t="s">
        <v>72</v>
      </c>
      <c r="H166" s="25" t="s">
        <v>73</v>
      </c>
      <c r="I166" s="25" t="s">
        <v>377</v>
      </c>
      <c r="K166" s="25" t="s">
        <v>375</v>
      </c>
      <c r="L166" s="25">
        <v>16</v>
      </c>
      <c r="M166" s="26"/>
      <c r="N166" s="27">
        <v>460357422.20999998</v>
      </c>
      <c r="O166" s="6"/>
      <c r="P166" s="27">
        <v>958</v>
      </c>
      <c r="Q166" s="27"/>
      <c r="R166" s="5">
        <f t="shared" si="0"/>
        <v>4.07607655044779</v>
      </c>
      <c r="S166" s="3">
        <v>48.912918605373477</v>
      </c>
      <c r="T166" s="5">
        <v>3057.0574128358421</v>
      </c>
      <c r="U166" s="5">
        <v>6.6406171929629769E-3</v>
      </c>
      <c r="V166" s="5">
        <f t="shared" si="1"/>
        <v>0.39018664285714288</v>
      </c>
      <c r="W166" s="3">
        <v>5.4626130000000002</v>
      </c>
      <c r="X166" s="5">
        <v>341.41331250000002</v>
      </c>
      <c r="Y166" s="5">
        <v>7.4162660582511133E-4</v>
      </c>
      <c r="Z166" s="5">
        <f t="shared" si="2"/>
        <v>10.446478948127766</v>
      </c>
      <c r="AA166" s="25" t="s">
        <v>357</v>
      </c>
      <c r="AB166" s="25" t="s">
        <v>249</v>
      </c>
      <c r="AC166" s="26"/>
    </row>
    <row r="167" spans="1:29" x14ac:dyDescent="0.3">
      <c r="A167" s="40">
        <v>42984</v>
      </c>
      <c r="B167" s="8" t="s">
        <v>255</v>
      </c>
      <c r="C167" s="13">
        <v>43.88</v>
      </c>
      <c r="D167" s="10">
        <v>9.6300000000000008</v>
      </c>
      <c r="E167" s="24" t="s">
        <v>301</v>
      </c>
      <c r="F167" s="25" t="s">
        <v>59</v>
      </c>
      <c r="G167" s="25" t="s">
        <v>72</v>
      </c>
      <c r="H167" s="25" t="s">
        <v>73</v>
      </c>
      <c r="I167" s="25" t="s">
        <v>377</v>
      </c>
      <c r="K167" s="25" t="s">
        <v>375</v>
      </c>
      <c r="L167" s="25">
        <v>20</v>
      </c>
      <c r="M167" s="26"/>
      <c r="N167" s="27">
        <v>77511410.230000004</v>
      </c>
      <c r="O167" s="6"/>
      <c r="P167" s="27">
        <v>529</v>
      </c>
      <c r="Q167" s="27"/>
      <c r="R167" s="5">
        <f t="shared" si="0"/>
        <v>4.7811390286251614</v>
      </c>
      <c r="S167" s="3">
        <v>57.37366834350194</v>
      </c>
      <c r="T167" s="5">
        <v>2868.683417175097</v>
      </c>
      <c r="U167" s="5">
        <v>3.7009820988456253E-2</v>
      </c>
      <c r="V167" s="5">
        <f t="shared" si="1"/>
        <v>0.35016749999999996</v>
      </c>
      <c r="W167" s="3">
        <v>4.9023449999999995</v>
      </c>
      <c r="X167" s="5">
        <v>245.11724999999998</v>
      </c>
      <c r="Y167" s="5">
        <v>3.1623376387123173E-3</v>
      </c>
      <c r="Z167" s="5">
        <f t="shared" si="2"/>
        <v>13.653862875981243</v>
      </c>
      <c r="AA167" s="25" t="s">
        <v>357</v>
      </c>
      <c r="AB167" s="25" t="s">
        <v>249</v>
      </c>
      <c r="AC167" s="26"/>
    </row>
    <row r="168" spans="1:29" x14ac:dyDescent="0.3">
      <c r="A168" s="40">
        <v>42984</v>
      </c>
      <c r="B168" s="8" t="s">
        <v>255</v>
      </c>
      <c r="C168" s="13">
        <v>43.88</v>
      </c>
      <c r="D168" s="10">
        <v>9.6300000000000008</v>
      </c>
      <c r="E168" s="24" t="s">
        <v>300</v>
      </c>
      <c r="F168" s="25" t="s">
        <v>59</v>
      </c>
      <c r="G168" s="25" t="s">
        <v>72</v>
      </c>
      <c r="H168" s="25" t="s">
        <v>73</v>
      </c>
      <c r="I168" s="25" t="s">
        <v>377</v>
      </c>
      <c r="K168" s="25" t="s">
        <v>375</v>
      </c>
      <c r="L168" s="25">
        <v>20</v>
      </c>
      <c r="M168" s="26"/>
      <c r="N168" s="27">
        <v>297883654.18150008</v>
      </c>
      <c r="O168" s="6">
        <v>192532.30868034993</v>
      </c>
      <c r="P168" s="27">
        <v>760.25</v>
      </c>
      <c r="Q168" s="27">
        <v>238.11549193616111</v>
      </c>
      <c r="R168" s="5">
        <f t="shared" si="0"/>
        <v>5.4254805127091936</v>
      </c>
      <c r="S168" s="3">
        <v>65.105766152510327</v>
      </c>
      <c r="T168" s="5">
        <v>3255.2883076255162</v>
      </c>
      <c r="U168" s="5">
        <v>1.092805282173044E-2</v>
      </c>
      <c r="V168" s="5">
        <f t="shared" si="1"/>
        <v>0.43020578571428569</v>
      </c>
      <c r="W168" s="3">
        <v>6.0228809999999999</v>
      </c>
      <c r="X168" s="5">
        <v>301.14404999999999</v>
      </c>
      <c r="Y168" s="5">
        <v>1.010945198814143E-3</v>
      </c>
      <c r="Z168" s="5">
        <f t="shared" si="2"/>
        <v>12.611361104084359</v>
      </c>
      <c r="AA168" s="25" t="s">
        <v>357</v>
      </c>
      <c r="AB168" s="25" t="s">
        <v>249</v>
      </c>
      <c r="AC168" s="26"/>
    </row>
    <row r="169" spans="1:29" x14ac:dyDescent="0.3">
      <c r="A169" s="40">
        <v>42984</v>
      </c>
      <c r="B169" s="8" t="s">
        <v>255</v>
      </c>
      <c r="C169" s="13">
        <v>43.88</v>
      </c>
      <c r="D169" s="10">
        <v>9.6300000000000008</v>
      </c>
      <c r="E169" s="24" t="s">
        <v>299</v>
      </c>
      <c r="F169" s="25" t="s">
        <v>59</v>
      </c>
      <c r="G169" s="25" t="s">
        <v>72</v>
      </c>
      <c r="H169" s="25" t="s">
        <v>73</v>
      </c>
      <c r="I169" s="25" t="s">
        <v>377</v>
      </c>
      <c r="K169" s="25" t="s">
        <v>375</v>
      </c>
      <c r="L169" s="25">
        <v>25</v>
      </c>
      <c r="M169" s="26"/>
      <c r="N169" s="27">
        <v>230074193.72999999</v>
      </c>
      <c r="O169" s="6"/>
      <c r="P169" s="27">
        <v>760.25</v>
      </c>
      <c r="Q169" s="27"/>
      <c r="R169" s="5">
        <f t="shared" si="0"/>
        <v>8.1048489822884537</v>
      </c>
      <c r="S169" s="3">
        <v>97.258187787461452</v>
      </c>
      <c r="T169" s="5">
        <v>3890.3275114984581</v>
      </c>
      <c r="U169" s="5">
        <v>1.6909012907653138E-2</v>
      </c>
      <c r="V169" s="5">
        <f t="shared" si="1"/>
        <v>0.68032542857142864</v>
      </c>
      <c r="W169" s="3">
        <v>9.5245560000000005</v>
      </c>
      <c r="X169" s="5">
        <v>380.98224000000005</v>
      </c>
      <c r="Y169" s="5">
        <v>1.6559103558006852E-3</v>
      </c>
      <c r="Z169" s="5">
        <f t="shared" si="2"/>
        <v>11.913194247798883</v>
      </c>
      <c r="AA169" s="25" t="s">
        <v>357</v>
      </c>
      <c r="AB169" s="25" t="s">
        <v>249</v>
      </c>
      <c r="AC169" s="26"/>
    </row>
    <row r="170" spans="1:29" x14ac:dyDescent="0.3">
      <c r="A170" s="40">
        <v>42990</v>
      </c>
      <c r="B170" s="8" t="s">
        <v>255</v>
      </c>
      <c r="C170" s="13">
        <v>43.028666666666666</v>
      </c>
      <c r="D170" s="10">
        <v>5.2000833333333336</v>
      </c>
      <c r="E170" s="24" t="s">
        <v>298</v>
      </c>
      <c r="F170" s="25" t="s">
        <v>59</v>
      </c>
      <c r="G170" s="25" t="s">
        <v>72</v>
      </c>
      <c r="H170" s="25" t="s">
        <v>73</v>
      </c>
      <c r="I170" s="25" t="s">
        <v>377</v>
      </c>
      <c r="K170" s="25" t="s">
        <v>375</v>
      </c>
      <c r="L170" s="25">
        <v>20</v>
      </c>
      <c r="M170" s="26"/>
      <c r="N170" s="27">
        <v>270455405.50857151</v>
      </c>
      <c r="O170" s="6">
        <v>115395.04933443636</v>
      </c>
      <c r="P170" s="27">
        <v>777.78571428571433</v>
      </c>
      <c r="Q170" s="27">
        <v>139.92302913256506</v>
      </c>
      <c r="R170" s="5">
        <f t="shared" si="0"/>
        <v>2.936575017408332</v>
      </c>
      <c r="S170" s="3">
        <v>35.238900208899985</v>
      </c>
      <c r="T170" s="5">
        <v>1761.9450104449991</v>
      </c>
      <c r="U170" s="5">
        <v>6.5147339434084928E-3</v>
      </c>
      <c r="V170" s="5">
        <f t="shared" si="1"/>
        <v>0.19009092857142856</v>
      </c>
      <c r="W170" s="3">
        <v>2.661273</v>
      </c>
      <c r="X170" s="5">
        <v>133.06365</v>
      </c>
      <c r="Y170" s="5">
        <v>4.9199848584939013E-4</v>
      </c>
      <c r="Z170" s="5">
        <f t="shared" si="2"/>
        <v>15.448264888163164</v>
      </c>
      <c r="AA170" s="25" t="s">
        <v>357</v>
      </c>
      <c r="AB170" s="25" t="s">
        <v>249</v>
      </c>
      <c r="AC170" s="26"/>
    </row>
    <row r="171" spans="1:29" x14ac:dyDescent="0.3">
      <c r="A171" s="40">
        <v>42993</v>
      </c>
      <c r="B171" s="8" t="s">
        <v>255</v>
      </c>
      <c r="C171" s="13">
        <v>41.616750000000003</v>
      </c>
      <c r="D171" s="10">
        <v>3.633</v>
      </c>
      <c r="E171" s="24" t="s">
        <v>297</v>
      </c>
      <c r="F171" s="25" t="s">
        <v>59</v>
      </c>
      <c r="G171" s="25" t="s">
        <v>72</v>
      </c>
      <c r="H171" s="25" t="s">
        <v>73</v>
      </c>
      <c r="I171" s="25" t="s">
        <v>377</v>
      </c>
      <c r="K171" s="25" t="s">
        <v>375</v>
      </c>
      <c r="L171" s="25">
        <v>9</v>
      </c>
      <c r="M171" s="26"/>
      <c r="N171" s="27">
        <v>389960992.51733339</v>
      </c>
      <c r="O171" s="6">
        <v>175560.27902694064</v>
      </c>
      <c r="P171" s="27">
        <v>860.26666666666665</v>
      </c>
      <c r="Q171" s="27">
        <v>210.5233056509949</v>
      </c>
      <c r="R171" s="5">
        <f t="shared" si="0"/>
        <v>2.1600889238765588</v>
      </c>
      <c r="S171" s="3">
        <v>25.921067086518704</v>
      </c>
      <c r="T171" s="5">
        <v>2880.1185651687451</v>
      </c>
      <c r="U171" s="5">
        <v>7.3856581053827501E-3</v>
      </c>
      <c r="V171" s="5">
        <f t="shared" si="1"/>
        <v>0.20009571428571429</v>
      </c>
      <c r="W171" s="3">
        <v>2.8013400000000002</v>
      </c>
      <c r="X171" s="5">
        <v>311.26000000000005</v>
      </c>
      <c r="Y171" s="5">
        <v>7.9818239765651648E-4</v>
      </c>
      <c r="Z171" s="5">
        <f t="shared" si="2"/>
        <v>10.79527830762129</v>
      </c>
      <c r="AA171" s="25" t="s">
        <v>357</v>
      </c>
      <c r="AB171" s="25" t="s">
        <v>249</v>
      </c>
      <c r="AC171" s="26"/>
    </row>
    <row r="172" spans="1:29" x14ac:dyDescent="0.3">
      <c r="A172" s="40">
        <v>42994</v>
      </c>
      <c r="B172" s="8" t="s">
        <v>255</v>
      </c>
      <c r="C172" s="13">
        <v>42.416716666666666</v>
      </c>
      <c r="D172" s="10">
        <v>3.5504833333333332</v>
      </c>
      <c r="E172" s="24" t="s">
        <v>296</v>
      </c>
      <c r="F172" s="25" t="s">
        <v>59</v>
      </c>
      <c r="G172" s="25" t="s">
        <v>72</v>
      </c>
      <c r="H172" s="25" t="s">
        <v>73</v>
      </c>
      <c r="I172" s="25" t="s">
        <v>377</v>
      </c>
      <c r="K172" s="25" t="s">
        <v>375</v>
      </c>
      <c r="L172" s="25">
        <v>20</v>
      </c>
      <c r="M172" s="26"/>
      <c r="N172" s="27">
        <v>357187354.97857147</v>
      </c>
      <c r="O172" s="6">
        <v>219853.76980230506</v>
      </c>
      <c r="P172" s="27">
        <v>801.28571428571433</v>
      </c>
      <c r="Q172" s="27">
        <v>266.41877934258792</v>
      </c>
      <c r="R172" s="5">
        <f t="shared" si="0"/>
        <v>2.7242699589236969</v>
      </c>
      <c r="S172" s="3">
        <v>32.691239507084362</v>
      </c>
      <c r="T172" s="5">
        <v>1634.561975354218</v>
      </c>
      <c r="U172" s="5">
        <v>4.5762033637844748E-3</v>
      </c>
      <c r="V172" s="5">
        <f t="shared" si="1"/>
        <v>0.16007657142857143</v>
      </c>
      <c r="W172" s="3">
        <v>2.241072</v>
      </c>
      <c r="X172" s="5">
        <v>112.0536</v>
      </c>
      <c r="Y172" s="5">
        <v>3.1371099351129708E-4</v>
      </c>
      <c r="Z172" s="5">
        <f t="shared" si="2"/>
        <v>17.018542655002499</v>
      </c>
      <c r="AA172" s="25" t="s">
        <v>357</v>
      </c>
      <c r="AB172" s="25" t="s">
        <v>249</v>
      </c>
      <c r="AC172" s="26"/>
    </row>
    <row r="173" spans="1:29" x14ac:dyDescent="0.3">
      <c r="A173" s="40">
        <v>43002</v>
      </c>
      <c r="B173" s="8" t="s">
        <v>255</v>
      </c>
      <c r="C173" s="13">
        <v>42.99935</v>
      </c>
      <c r="D173" s="10">
        <v>5.998966666666667</v>
      </c>
      <c r="E173" s="24" t="s">
        <v>295</v>
      </c>
      <c r="F173" s="25" t="s">
        <v>59</v>
      </c>
      <c r="G173" s="25" t="s">
        <v>72</v>
      </c>
      <c r="H173" s="25" t="s">
        <v>73</v>
      </c>
      <c r="I173" s="25" t="s">
        <v>377</v>
      </c>
      <c r="K173" s="25" t="s">
        <v>375</v>
      </c>
      <c r="L173" s="25">
        <v>20</v>
      </c>
      <c r="M173" s="26"/>
      <c r="N173" s="27">
        <v>298461722.14562517</v>
      </c>
      <c r="O173" s="6">
        <v>155346.24971712465</v>
      </c>
      <c r="P173" s="27">
        <v>788.88750000000005</v>
      </c>
      <c r="Q173" s="27">
        <v>181.76715832006067</v>
      </c>
      <c r="R173" s="5">
        <f t="shared" si="0"/>
        <v>3.5453139042361967</v>
      </c>
      <c r="S173" s="3">
        <v>42.543766850834359</v>
      </c>
      <c r="T173" s="5">
        <v>2127.1883425417182</v>
      </c>
      <c r="U173" s="5">
        <v>7.1271730500295852E-3</v>
      </c>
      <c r="V173" s="5">
        <f t="shared" si="1"/>
        <v>0.32015314285714286</v>
      </c>
      <c r="W173" s="3">
        <v>4.4821439999999999</v>
      </c>
      <c r="X173" s="5">
        <v>224.10720000000001</v>
      </c>
      <c r="Y173" s="5">
        <v>7.5087417705997769E-4</v>
      </c>
      <c r="Z173" s="5">
        <f t="shared" si="2"/>
        <v>11.073806343416623</v>
      </c>
      <c r="AA173" s="25" t="s">
        <v>357</v>
      </c>
      <c r="AB173" s="25" t="s">
        <v>249</v>
      </c>
      <c r="AC173" s="26"/>
    </row>
    <row r="174" spans="1:29" x14ac:dyDescent="0.3">
      <c r="A174" s="40">
        <v>43251</v>
      </c>
      <c r="B174" s="8" t="s">
        <v>256</v>
      </c>
      <c r="C174" s="13">
        <v>40.966700000000003</v>
      </c>
      <c r="D174" s="10">
        <v>7.6337999999999999</v>
      </c>
      <c r="E174" s="24" t="s">
        <v>294</v>
      </c>
      <c r="F174" s="25" t="s">
        <v>59</v>
      </c>
      <c r="G174" s="25" t="s">
        <v>72</v>
      </c>
      <c r="H174" s="25" t="s">
        <v>73</v>
      </c>
      <c r="I174" s="25" t="s">
        <v>377</v>
      </c>
      <c r="K174" s="25" t="s">
        <v>375</v>
      </c>
      <c r="L174" s="26">
        <v>1</v>
      </c>
      <c r="M174" s="26"/>
      <c r="N174" s="6">
        <v>148489153.34</v>
      </c>
      <c r="O174" s="6"/>
      <c r="P174" s="6">
        <v>657</v>
      </c>
      <c r="Q174" s="6"/>
      <c r="R174" s="5">
        <f t="shared" si="0"/>
        <v>0.45729599432866097</v>
      </c>
      <c r="S174" s="3">
        <v>5.4875519319439316</v>
      </c>
      <c r="T174" s="5">
        <v>5487.5519319439318</v>
      </c>
      <c r="U174" s="5">
        <v>3.6955910977409384E-2</v>
      </c>
      <c r="V174" s="5">
        <f t="shared" si="1"/>
        <v>5.0023928571428573E-2</v>
      </c>
      <c r="W174" s="3">
        <v>0.70033500000000004</v>
      </c>
      <c r="X174" s="5">
        <v>700.33500000000004</v>
      </c>
      <c r="Y174" s="5">
        <v>4.716405099276324E-3</v>
      </c>
      <c r="Z174" s="5">
        <f t="shared" si="2"/>
        <v>9.1415450043211504</v>
      </c>
      <c r="AA174" s="25" t="s">
        <v>357</v>
      </c>
      <c r="AB174" s="25" t="s">
        <v>249</v>
      </c>
      <c r="AC174" s="26"/>
    </row>
    <row r="175" spans="1:29" x14ac:dyDescent="0.3">
      <c r="A175" s="40">
        <v>43251</v>
      </c>
      <c r="B175" s="8" t="s">
        <v>256</v>
      </c>
      <c r="C175" s="13">
        <v>40.966700000000003</v>
      </c>
      <c r="D175" s="10">
        <v>7.6337999999999999</v>
      </c>
      <c r="E175" s="24" t="s">
        <v>293</v>
      </c>
      <c r="F175" s="25" t="s">
        <v>59</v>
      </c>
      <c r="G175" s="25" t="s">
        <v>72</v>
      </c>
      <c r="H175" s="25" t="s">
        <v>73</v>
      </c>
      <c r="I175" s="25" t="s">
        <v>377</v>
      </c>
      <c r="K175" s="25" t="s">
        <v>375</v>
      </c>
      <c r="L175" s="26">
        <v>17</v>
      </c>
      <c r="M175" s="26"/>
      <c r="N175" s="6">
        <v>157976921.20999998</v>
      </c>
      <c r="O175" s="6">
        <v>52618.447543489987</v>
      </c>
      <c r="P175" s="6">
        <v>661.42857142857144</v>
      </c>
      <c r="Q175" s="6">
        <v>80.396974255178009</v>
      </c>
      <c r="R175" s="5">
        <f t="shared" si="0"/>
        <v>2.3595808753688678</v>
      </c>
      <c r="S175" s="3">
        <v>28.314970504426416</v>
      </c>
      <c r="T175" s="5">
        <v>1665.5865002603773</v>
      </c>
      <c r="U175" s="5">
        <v>1.0543226741621961E-2</v>
      </c>
      <c r="V175" s="5">
        <f t="shared" si="1"/>
        <v>0.22010528571428573</v>
      </c>
      <c r="W175" s="3">
        <v>3.081474</v>
      </c>
      <c r="X175" s="5">
        <v>181.26317647058823</v>
      </c>
      <c r="Y175" s="5">
        <v>1.1474028932975193E-3</v>
      </c>
      <c r="Z175" s="5">
        <f t="shared" si="2"/>
        <v>10.720237216073913</v>
      </c>
      <c r="AA175" s="25" t="s">
        <v>357</v>
      </c>
      <c r="AB175" s="25" t="s">
        <v>249</v>
      </c>
      <c r="AC175" s="26"/>
    </row>
    <row r="176" spans="1:29" x14ac:dyDescent="0.3">
      <c r="A176" s="40">
        <v>43251</v>
      </c>
      <c r="B176" s="8" t="s">
        <v>256</v>
      </c>
      <c r="C176" s="13">
        <v>40.966700000000003</v>
      </c>
      <c r="D176" s="10">
        <v>7.6337999999999999</v>
      </c>
      <c r="E176" s="24" t="s">
        <v>292</v>
      </c>
      <c r="F176" s="25" t="s">
        <v>59</v>
      </c>
      <c r="G176" s="25" t="s">
        <v>72</v>
      </c>
      <c r="H176" s="25" t="s">
        <v>73</v>
      </c>
      <c r="I176" s="25" t="s">
        <v>377</v>
      </c>
      <c r="K176" s="25" t="s">
        <v>375</v>
      </c>
      <c r="L176" s="26">
        <v>1</v>
      </c>
      <c r="M176" s="26"/>
      <c r="N176" s="6">
        <v>226237195.66</v>
      </c>
      <c r="O176" s="6"/>
      <c r="P176" s="6">
        <v>756</v>
      </c>
      <c r="Q176" s="6"/>
      <c r="R176" s="5">
        <f t="shared" si="0"/>
        <v>0.50030738465203495</v>
      </c>
      <c r="S176" s="3">
        <v>6.0036886158244194</v>
      </c>
      <c r="T176" s="5">
        <v>6003.6886158244197</v>
      </c>
      <c r="U176" s="5">
        <v>2.6537142127800454E-2</v>
      </c>
      <c r="V176" s="5">
        <f t="shared" si="1"/>
        <v>4.0019142857142857E-2</v>
      </c>
      <c r="W176" s="3">
        <v>0.56026799999999999</v>
      </c>
      <c r="X176" s="5">
        <v>560.26800000000003</v>
      </c>
      <c r="Y176" s="5">
        <v>2.4764628042949991E-3</v>
      </c>
      <c r="Z176" s="5">
        <f t="shared" si="2"/>
        <v>12.501701659078314</v>
      </c>
      <c r="AA176" s="25" t="s">
        <v>357</v>
      </c>
      <c r="AB176" s="25" t="s">
        <v>249</v>
      </c>
      <c r="AC176" s="26"/>
    </row>
    <row r="177" spans="1:29" x14ac:dyDescent="0.3">
      <c r="A177" s="40">
        <v>43251</v>
      </c>
      <c r="B177" s="8" t="s">
        <v>256</v>
      </c>
      <c r="C177" s="13">
        <v>40.966700000000003</v>
      </c>
      <c r="D177" s="10">
        <v>7.6337999999999999</v>
      </c>
      <c r="E177" s="24" t="s">
        <v>291</v>
      </c>
      <c r="F177" s="25" t="s">
        <v>59</v>
      </c>
      <c r="G177" s="25" t="s">
        <v>72</v>
      </c>
      <c r="H177" s="25" t="s">
        <v>73</v>
      </c>
      <c r="I177" s="25" t="s">
        <v>377</v>
      </c>
      <c r="K177" s="25" t="s">
        <v>375</v>
      </c>
      <c r="L177" s="26">
        <v>1</v>
      </c>
      <c r="M177" s="26"/>
      <c r="N177" s="6">
        <v>114232082.98</v>
      </c>
      <c r="O177" s="6"/>
      <c r="P177" s="6">
        <v>602</v>
      </c>
      <c r="Q177" s="6"/>
      <c r="R177" s="5">
        <f t="shared" si="0"/>
        <v>0.43569800004610837</v>
      </c>
      <c r="S177" s="3">
        <v>5.2283760005533004</v>
      </c>
      <c r="T177" s="5">
        <v>5228.3760005533004</v>
      </c>
      <c r="U177" s="5">
        <v>4.5769768563781649E-2</v>
      </c>
      <c r="V177" s="5">
        <f t="shared" si="1"/>
        <v>3.0014357142857141E-2</v>
      </c>
      <c r="W177" s="3">
        <v>0.42020099999999999</v>
      </c>
      <c r="X177" s="5">
        <v>420.20099999999996</v>
      </c>
      <c r="Y177" s="5">
        <v>3.6784849670785536E-3</v>
      </c>
      <c r="Z177" s="5">
        <f t="shared" si="2"/>
        <v>14.516319572408246</v>
      </c>
      <c r="AA177" s="25" t="s">
        <v>357</v>
      </c>
      <c r="AB177" s="25" t="s">
        <v>249</v>
      </c>
      <c r="AC177" s="26"/>
    </row>
    <row r="178" spans="1:29" x14ac:dyDescent="0.3">
      <c r="A178" s="40">
        <v>43251</v>
      </c>
      <c r="B178" s="8" t="s">
        <v>256</v>
      </c>
      <c r="C178" s="13">
        <v>40.966700000000003</v>
      </c>
      <c r="D178" s="10">
        <v>7.6337999999999999</v>
      </c>
      <c r="E178" s="24" t="s">
        <v>290</v>
      </c>
      <c r="F178" s="25" t="s">
        <v>59</v>
      </c>
      <c r="G178" s="25" t="s">
        <v>72</v>
      </c>
      <c r="H178" s="25" t="s">
        <v>73</v>
      </c>
      <c r="I178" s="25" t="s">
        <v>377</v>
      </c>
      <c r="K178" s="25" t="s">
        <v>375</v>
      </c>
      <c r="L178" s="26">
        <v>44</v>
      </c>
      <c r="M178" s="26"/>
      <c r="N178" s="6">
        <v>104288678.34</v>
      </c>
      <c r="O178" s="6"/>
      <c r="P178" s="6">
        <v>584</v>
      </c>
      <c r="Q178" s="6"/>
      <c r="R178" s="5">
        <f t="shared" si="0"/>
        <v>9.185839256347597</v>
      </c>
      <c r="S178" s="3">
        <v>110.23007107617116</v>
      </c>
      <c r="T178" s="5">
        <v>2505.228888094799</v>
      </c>
      <c r="U178" s="5">
        <v>2.4022059997033413E-2</v>
      </c>
      <c r="V178" s="5">
        <f t="shared" si="1"/>
        <v>0.83039721428571422</v>
      </c>
      <c r="W178" s="3">
        <v>11.625560999999999</v>
      </c>
      <c r="X178" s="5">
        <v>264.21729545454542</v>
      </c>
      <c r="Y178" s="5">
        <v>2.5335184955853894E-3</v>
      </c>
      <c r="Z178" s="5">
        <f t="shared" si="2"/>
        <v>11.06198226381216</v>
      </c>
      <c r="AA178" s="25" t="s">
        <v>357</v>
      </c>
      <c r="AB178" s="25" t="s">
        <v>249</v>
      </c>
      <c r="AC178" s="26"/>
    </row>
    <row r="179" spans="1:29" x14ac:dyDescent="0.3">
      <c r="A179" s="40">
        <v>43254</v>
      </c>
      <c r="B179" s="8" t="s">
        <v>256</v>
      </c>
      <c r="C179" s="13">
        <v>40.767800000000001</v>
      </c>
      <c r="D179" s="10">
        <v>4.093</v>
      </c>
      <c r="E179" s="24" t="s">
        <v>289</v>
      </c>
      <c r="F179" s="25" t="s">
        <v>59</v>
      </c>
      <c r="G179" s="25" t="s">
        <v>72</v>
      </c>
      <c r="H179" s="25" t="s">
        <v>73</v>
      </c>
      <c r="I179" s="25" t="s">
        <v>377</v>
      </c>
      <c r="K179" s="25" t="s">
        <v>375</v>
      </c>
      <c r="L179" s="26">
        <v>2</v>
      </c>
      <c r="M179" s="26"/>
      <c r="N179" s="6">
        <v>104311611.97</v>
      </c>
      <c r="O179" s="6">
        <v>3057.8168494940619</v>
      </c>
      <c r="P179" s="6">
        <v>584</v>
      </c>
      <c r="Q179" s="6">
        <v>5</v>
      </c>
      <c r="R179" s="5">
        <f t="shared" si="0"/>
        <v>0.83535319339419667</v>
      </c>
      <c r="S179" s="3">
        <v>10.02423832073036</v>
      </c>
      <c r="T179" s="5">
        <v>5012.1191603651796</v>
      </c>
      <c r="U179" s="5">
        <v>4.8049484287585008E-2</v>
      </c>
      <c r="V179" s="5">
        <f t="shared" si="1"/>
        <v>8.0038285714285715E-2</v>
      </c>
      <c r="W179" s="3">
        <v>1.120536</v>
      </c>
      <c r="X179" s="5">
        <v>560.26800000000003</v>
      </c>
      <c r="Y179" s="5">
        <v>5.3710990504214715E-3</v>
      </c>
      <c r="Z179" s="5">
        <f t="shared" si="2"/>
        <v>10.436920105662605</v>
      </c>
      <c r="AA179" s="25" t="s">
        <v>357</v>
      </c>
      <c r="AB179" s="25" t="s">
        <v>249</v>
      </c>
      <c r="AC179" s="26"/>
    </row>
    <row r="180" spans="1:29" x14ac:dyDescent="0.3">
      <c r="A180" s="40">
        <v>43254</v>
      </c>
      <c r="B180" s="8" t="s">
        <v>256</v>
      </c>
      <c r="C180" s="13">
        <v>40.767800000000001</v>
      </c>
      <c r="D180" s="10">
        <v>4.093</v>
      </c>
      <c r="E180" s="24" t="s">
        <v>288</v>
      </c>
      <c r="F180" s="25" t="s">
        <v>59</v>
      </c>
      <c r="G180" s="25" t="s">
        <v>72</v>
      </c>
      <c r="H180" s="25" t="s">
        <v>73</v>
      </c>
      <c r="I180" s="25" t="s">
        <v>377</v>
      </c>
      <c r="K180" s="25" t="s">
        <v>375</v>
      </c>
      <c r="L180" s="26">
        <v>43</v>
      </c>
      <c r="M180" s="26"/>
      <c r="N180" s="6">
        <v>163910941.61000001</v>
      </c>
      <c r="O180" s="6"/>
      <c r="P180" s="6">
        <v>679</v>
      </c>
      <c r="Q180" s="6"/>
      <c r="R180" s="5">
        <f t="shared" si="0"/>
        <v>4.0964657318179034</v>
      </c>
      <c r="S180" s="3">
        <v>49.157588781814837</v>
      </c>
      <c r="T180" s="5">
        <v>1143.199739111973</v>
      </c>
      <c r="U180" s="5">
        <v>6.9745175513178052E-3</v>
      </c>
      <c r="V180" s="5">
        <f t="shared" si="1"/>
        <v>0.41019621428571423</v>
      </c>
      <c r="W180" s="3">
        <v>5.7427469999999996</v>
      </c>
      <c r="X180" s="5">
        <v>133.55225581395348</v>
      </c>
      <c r="Y180" s="5">
        <v>8.1478548352018987E-4</v>
      </c>
      <c r="Z180" s="5">
        <f t="shared" si="2"/>
        <v>9.9866005320190236</v>
      </c>
      <c r="AA180" s="25" t="s">
        <v>357</v>
      </c>
      <c r="AB180" s="26" t="s">
        <v>249</v>
      </c>
      <c r="AC180" s="26"/>
    </row>
    <row r="181" spans="1:29" x14ac:dyDescent="0.3">
      <c r="A181" s="2">
        <v>43480</v>
      </c>
      <c r="B181" s="8" t="s">
        <v>257</v>
      </c>
      <c r="C181" s="13">
        <v>-65.856833333333327</v>
      </c>
      <c r="D181" s="10">
        <v>177.93766666666667</v>
      </c>
      <c r="E181" s="24" t="s">
        <v>287</v>
      </c>
      <c r="F181" s="25" t="s">
        <v>118</v>
      </c>
      <c r="G181" s="26" t="s">
        <v>154</v>
      </c>
      <c r="H181" s="26"/>
      <c r="I181" s="25" t="s">
        <v>371</v>
      </c>
      <c r="J181" s="26"/>
      <c r="K181" s="25" t="s">
        <v>375</v>
      </c>
      <c r="L181" s="26">
        <v>30</v>
      </c>
      <c r="M181" s="26"/>
      <c r="N181" s="6">
        <v>320825.34367708716</v>
      </c>
      <c r="O181" s="6">
        <v>52435.223698277718</v>
      </c>
      <c r="P181" s="6">
        <v>87.396666666666661</v>
      </c>
      <c r="Q181" s="6">
        <v>4.8556381889739511</v>
      </c>
      <c r="R181" s="5">
        <f t="shared" si="0"/>
        <v>1.4794429183867894</v>
      </c>
      <c r="S181" s="3">
        <v>17.753315020641473</v>
      </c>
      <c r="T181" s="5">
        <v>591.77716735471574</v>
      </c>
      <c r="U181" s="5">
        <v>1.8445461962953382</v>
      </c>
      <c r="V181" s="5">
        <f t="shared" si="1"/>
        <v>0.17066879981779173</v>
      </c>
      <c r="W181" s="3">
        <v>2.3893631974490841</v>
      </c>
      <c r="X181" s="5">
        <v>79.645439914969472</v>
      </c>
      <c r="Y181" s="5">
        <v>0.24825170917648304</v>
      </c>
      <c r="Z181" s="5">
        <f t="shared" si="2"/>
        <v>8.6685025028960325</v>
      </c>
      <c r="AA181" s="25" t="s">
        <v>357</v>
      </c>
      <c r="AB181" s="25" t="s">
        <v>358</v>
      </c>
      <c r="AC181" s="26"/>
    </row>
    <row r="182" spans="1:29" x14ac:dyDescent="0.3">
      <c r="A182" s="2">
        <v>43488</v>
      </c>
      <c r="B182" s="8" t="s">
        <v>257</v>
      </c>
      <c r="C182" s="13">
        <v>-71.686666666666667</v>
      </c>
      <c r="D182" s="10">
        <v>-176.2055</v>
      </c>
      <c r="E182" s="24" t="s">
        <v>286</v>
      </c>
      <c r="F182" s="25" t="s">
        <v>118</v>
      </c>
      <c r="G182" s="26" t="s">
        <v>154</v>
      </c>
      <c r="H182" s="26"/>
      <c r="I182" s="25" t="s">
        <v>371</v>
      </c>
      <c r="J182" s="26"/>
      <c r="K182" s="25" t="s">
        <v>375</v>
      </c>
      <c r="L182" s="26">
        <v>45</v>
      </c>
      <c r="M182" s="26"/>
      <c r="N182" s="6">
        <v>205469.37914754229</v>
      </c>
      <c r="O182" s="6">
        <v>43328.712597641512</v>
      </c>
      <c r="P182" s="6">
        <v>76.172499999999999</v>
      </c>
      <c r="Q182" s="6">
        <v>16.961935878607736</v>
      </c>
      <c r="R182" s="5">
        <f t="shared" si="0"/>
        <v>1.6322526728061819</v>
      </c>
      <c r="S182" s="3">
        <v>19.587032073674184</v>
      </c>
      <c r="T182" s="5">
        <v>435.26737941498186</v>
      </c>
      <c r="U182" s="5">
        <v>2.1184050938433385</v>
      </c>
      <c r="V182" s="5">
        <f t="shared" si="1"/>
        <v>0.16368694319487243</v>
      </c>
      <c r="W182" s="3">
        <v>2.291617204728214</v>
      </c>
      <c r="X182" s="5">
        <v>50.92482677173809</v>
      </c>
      <c r="Y182" s="5">
        <v>0.2478463067490474</v>
      </c>
      <c r="Z182" s="5">
        <f t="shared" si="2"/>
        <v>9.9717951899373798</v>
      </c>
      <c r="AA182" s="25" t="s">
        <v>357</v>
      </c>
      <c r="AB182" s="25" t="s">
        <v>358</v>
      </c>
      <c r="AC182" s="26"/>
    </row>
    <row r="183" spans="1:29" x14ac:dyDescent="0.3">
      <c r="A183" s="2">
        <v>43500</v>
      </c>
      <c r="B183" s="8" t="s">
        <v>257</v>
      </c>
      <c r="C183" s="13">
        <v>-76.413499999999999</v>
      </c>
      <c r="D183" s="10">
        <v>-166.12</v>
      </c>
      <c r="E183" s="24" t="s">
        <v>285</v>
      </c>
      <c r="F183" s="25" t="s">
        <v>118</v>
      </c>
      <c r="G183" s="26" t="s">
        <v>154</v>
      </c>
      <c r="H183" s="26"/>
      <c r="I183" s="25" t="s">
        <v>371</v>
      </c>
      <c r="J183" s="26"/>
      <c r="K183" s="25" t="s">
        <v>375</v>
      </c>
      <c r="L183" s="26">
        <v>46</v>
      </c>
      <c r="M183" s="26"/>
      <c r="N183" s="6">
        <v>285544.62788815732</v>
      </c>
      <c r="O183" s="6">
        <v>83381.497853639259</v>
      </c>
      <c r="P183" s="6">
        <v>76</v>
      </c>
      <c r="Q183" s="6">
        <v>7.5773786144462036</v>
      </c>
      <c r="R183" s="5">
        <f t="shared" si="0"/>
        <v>0.68385421297766502</v>
      </c>
      <c r="S183" s="3">
        <v>8.2062505557319803</v>
      </c>
      <c r="T183" s="5">
        <v>178.39675121156478</v>
      </c>
      <c r="U183" s="5">
        <v>0.62475961299275284</v>
      </c>
      <c r="V183" s="5">
        <f t="shared" si="1"/>
        <v>7.3567286169806498E-2</v>
      </c>
      <c r="W183" s="3">
        <v>1.0299420063772911</v>
      </c>
      <c r="X183" s="5">
        <v>22.390043616897632</v>
      </c>
      <c r="Y183" s="5">
        <v>7.8411713722267629E-2</v>
      </c>
      <c r="Z183" s="5">
        <f t="shared" si="2"/>
        <v>9.2956291931063859</v>
      </c>
      <c r="AA183" s="25" t="s">
        <v>357</v>
      </c>
      <c r="AB183" s="25" t="s">
        <v>358</v>
      </c>
      <c r="AC183" s="26"/>
    </row>
    <row r="184" spans="1:29" x14ac:dyDescent="0.3">
      <c r="A184" s="2">
        <v>43503</v>
      </c>
      <c r="B184" s="8" t="s">
        <v>257</v>
      </c>
      <c r="C184" s="13">
        <v>-68.747500000000002</v>
      </c>
      <c r="D184" s="10">
        <v>-178.84899999999999</v>
      </c>
      <c r="E184" s="24" t="s">
        <v>284</v>
      </c>
      <c r="F184" s="25" t="s">
        <v>118</v>
      </c>
      <c r="G184" s="26" t="s">
        <v>154</v>
      </c>
      <c r="H184" s="26"/>
      <c r="I184" s="25" t="s">
        <v>371</v>
      </c>
      <c r="J184" s="26"/>
      <c r="K184" s="25" t="s">
        <v>375</v>
      </c>
      <c r="L184" s="26">
        <v>40</v>
      </c>
      <c r="M184" s="26"/>
      <c r="N184" s="6">
        <v>373140.50999955775</v>
      </c>
      <c r="O184" s="6">
        <v>248431.6873047995</v>
      </c>
      <c r="P184" s="6">
        <v>89.46374999999999</v>
      </c>
      <c r="Q184" s="6">
        <v>26.406502484000058</v>
      </c>
      <c r="R184" s="5">
        <f t="shared" si="0"/>
        <v>2.9080307505028049</v>
      </c>
      <c r="S184" s="3">
        <v>34.896369006033659</v>
      </c>
      <c r="T184" s="5">
        <v>872.40922515084151</v>
      </c>
      <c r="U184" s="5">
        <v>2.3380179899305906</v>
      </c>
      <c r="V184" s="5">
        <f t="shared" si="1"/>
        <v>0.25316212114705344</v>
      </c>
      <c r="W184" s="3">
        <v>3.5442696960587483</v>
      </c>
      <c r="X184" s="5">
        <v>88.606742401468708</v>
      </c>
      <c r="Y184" s="5">
        <v>0.23746213564850874</v>
      </c>
      <c r="Z184" s="5">
        <f t="shared" si="2"/>
        <v>11.486831984685523</v>
      </c>
      <c r="AA184" s="25" t="s">
        <v>357</v>
      </c>
      <c r="AB184" s="25" t="s">
        <v>358</v>
      </c>
      <c r="AC184" s="26"/>
    </row>
    <row r="185" spans="1:29" x14ac:dyDescent="0.3">
      <c r="A185" s="2">
        <v>43505</v>
      </c>
      <c r="B185" s="8" t="s">
        <v>257</v>
      </c>
      <c r="C185" s="13">
        <v>-65.206999999999994</v>
      </c>
      <c r="D185" s="10">
        <v>179.24233333333333</v>
      </c>
      <c r="E185" s="24" t="s">
        <v>283</v>
      </c>
      <c r="F185" s="25" t="s">
        <v>118</v>
      </c>
      <c r="G185" s="26" t="s">
        <v>154</v>
      </c>
      <c r="H185" s="26"/>
      <c r="I185" s="25" t="s">
        <v>371</v>
      </c>
      <c r="J185" s="26"/>
      <c r="K185" s="25" t="s">
        <v>375</v>
      </c>
      <c r="L185" s="26">
        <v>40</v>
      </c>
      <c r="M185" s="26"/>
      <c r="N185" s="6">
        <v>353716.07188156975</v>
      </c>
      <c r="O185" s="6">
        <v>53114.262050645091</v>
      </c>
      <c r="P185" s="6">
        <v>85.5</v>
      </c>
      <c r="Q185" s="6">
        <v>2.2430336600238521</v>
      </c>
      <c r="R185" s="5">
        <f t="shared" ref="R185:R216" si="3">S185/12</f>
        <v>1.3875125701280833</v>
      </c>
      <c r="S185" s="3">
        <v>16.650150841536998</v>
      </c>
      <c r="T185" s="5">
        <v>416.25377103842499</v>
      </c>
      <c r="U185" s="5">
        <v>1.1768019723395378</v>
      </c>
      <c r="V185" s="5">
        <f t="shared" si="1"/>
        <v>0.15219373306175912</v>
      </c>
      <c r="W185" s="3">
        <v>2.1307122628646278</v>
      </c>
      <c r="X185" s="5">
        <v>53.267806571615694</v>
      </c>
      <c r="Y185" s="5">
        <v>0.15059481546388617</v>
      </c>
      <c r="Z185" s="5">
        <f t="shared" si="2"/>
        <v>9.1167523275419011</v>
      </c>
      <c r="AA185" s="25" t="s">
        <v>357</v>
      </c>
      <c r="AB185" s="25" t="s">
        <v>358</v>
      </c>
      <c r="AC185" s="26"/>
    </row>
    <row r="186" spans="1:29" x14ac:dyDescent="0.3">
      <c r="A186" s="2">
        <v>43506</v>
      </c>
      <c r="B186" s="8" t="s">
        <v>257</v>
      </c>
      <c r="C186" s="13">
        <v>-65.206999999999994</v>
      </c>
      <c r="D186" s="10">
        <v>179.24233333333333</v>
      </c>
      <c r="E186" s="24" t="s">
        <v>282</v>
      </c>
      <c r="F186" s="25" t="s">
        <v>118</v>
      </c>
      <c r="G186" s="26" t="s">
        <v>154</v>
      </c>
      <c r="H186" s="26"/>
      <c r="I186" s="25" t="s">
        <v>371</v>
      </c>
      <c r="J186" s="26"/>
      <c r="K186" s="25" t="s">
        <v>375</v>
      </c>
      <c r="L186" s="26">
        <v>40</v>
      </c>
      <c r="M186" s="26"/>
      <c r="N186" s="6">
        <v>351501.6264850545</v>
      </c>
      <c r="O186" s="6">
        <v>55968.352327858629</v>
      </c>
      <c r="P186" s="6">
        <v>87.7</v>
      </c>
      <c r="Q186" s="6">
        <v>4.5300000000000011</v>
      </c>
      <c r="R186" s="5">
        <f t="shared" si="3"/>
        <v>0.85524563353445548</v>
      </c>
      <c r="S186" s="3">
        <v>10.262947602413465</v>
      </c>
      <c r="T186" s="5">
        <v>256.57369006033667</v>
      </c>
      <c r="U186" s="5">
        <v>0.72993599667239639</v>
      </c>
      <c r="V186" s="5">
        <f t="shared" si="1"/>
        <v>6.5726124116374074E-2</v>
      </c>
      <c r="W186" s="3">
        <v>0.92016573762923703</v>
      </c>
      <c r="X186" s="5">
        <v>23.004143440730925</v>
      </c>
      <c r="Y186" s="5">
        <v>6.5445339956937687E-2</v>
      </c>
      <c r="Z186" s="5">
        <f t="shared" si="2"/>
        <v>13.012263312836847</v>
      </c>
      <c r="AA186" s="25" t="s">
        <v>357</v>
      </c>
      <c r="AB186" s="26" t="s">
        <v>358</v>
      </c>
      <c r="AC186" s="26"/>
    </row>
    <row r="187" spans="1:29" s="1" customFormat="1" x14ac:dyDescent="0.3">
      <c r="A187" s="41">
        <v>42995</v>
      </c>
      <c r="B187" s="9" t="s">
        <v>255</v>
      </c>
      <c r="C187" s="14">
        <v>41.93</v>
      </c>
      <c r="D187" s="11">
        <v>4.9800000000000004</v>
      </c>
      <c r="E187" s="29" t="s">
        <v>281</v>
      </c>
      <c r="F187" s="30" t="s">
        <v>118</v>
      </c>
      <c r="G187" s="31" t="s">
        <v>154</v>
      </c>
      <c r="H187" s="31"/>
      <c r="I187" s="30" t="s">
        <v>371</v>
      </c>
      <c r="J187" s="31"/>
      <c r="K187" s="25" t="s">
        <v>375</v>
      </c>
      <c r="L187" s="31">
        <v>33</v>
      </c>
      <c r="M187" s="31"/>
      <c r="N187" s="42">
        <v>561716.76646185503</v>
      </c>
      <c r="O187" s="42"/>
      <c r="P187" s="42">
        <v>149</v>
      </c>
      <c r="Q187" s="42"/>
      <c r="R187" s="5">
        <f t="shared" si="3"/>
        <v>2.4097439463538635</v>
      </c>
      <c r="S187" s="4">
        <v>28.916927356246362</v>
      </c>
      <c r="T187" s="18">
        <v>876.27052594685938</v>
      </c>
      <c r="U187" s="18">
        <v>1.5599864171160804</v>
      </c>
      <c r="V187" s="5">
        <f t="shared" si="1"/>
        <v>3.9907678080122758E-2</v>
      </c>
      <c r="W187" s="4">
        <v>0.55870749312171863</v>
      </c>
      <c r="X187" s="18">
        <v>16.930530094597533</v>
      </c>
      <c r="Y187" s="18">
        <v>3.014068852037239E-2</v>
      </c>
      <c r="Z187" s="5">
        <f t="shared" si="2"/>
        <v>60.382965441282096</v>
      </c>
      <c r="AA187" s="30" t="s">
        <v>357</v>
      </c>
      <c r="AB187" s="31" t="s">
        <v>249</v>
      </c>
      <c r="AC187" s="31" t="s">
        <v>234</v>
      </c>
    </row>
    <row r="188" spans="1:29" x14ac:dyDescent="0.3">
      <c r="A188" s="2">
        <v>43484</v>
      </c>
      <c r="B188" s="8" t="s">
        <v>257</v>
      </c>
      <c r="C188" s="13">
        <v>-71.50033333333333</v>
      </c>
      <c r="D188" s="10">
        <v>171.953</v>
      </c>
      <c r="E188" s="24" t="s">
        <v>280</v>
      </c>
      <c r="F188" s="25" t="s">
        <v>59</v>
      </c>
      <c r="G188" s="25" t="s">
        <v>60</v>
      </c>
      <c r="H188" s="26" t="s">
        <v>61</v>
      </c>
      <c r="I188" s="25" t="s">
        <v>370</v>
      </c>
      <c r="J188" s="26" t="s">
        <v>261</v>
      </c>
      <c r="K188" s="25" t="s">
        <v>375</v>
      </c>
      <c r="L188" s="26">
        <v>42</v>
      </c>
      <c r="M188" s="26"/>
      <c r="N188" s="6">
        <v>304860.52528908727</v>
      </c>
      <c r="O188" s="6">
        <v>47953.934454950693</v>
      </c>
      <c r="P188" s="6">
        <v>92.99</v>
      </c>
      <c r="Q188" s="6">
        <v>3.3487131856879002</v>
      </c>
      <c r="R188" s="5">
        <f t="shared" si="3"/>
        <v>2.7940957976077061</v>
      </c>
      <c r="S188" s="3">
        <v>33.529149571292471</v>
      </c>
      <c r="T188" s="5">
        <v>798.3130850307731</v>
      </c>
      <c r="U188" s="5">
        <v>2.6186174293105484</v>
      </c>
      <c r="V188" s="5">
        <f t="shared" si="1"/>
        <v>0.39516234353935042</v>
      </c>
      <c r="W188" s="3">
        <v>5.5322728095509062</v>
      </c>
      <c r="X188" s="5">
        <v>131.72078117978347</v>
      </c>
      <c r="Y188" s="5">
        <v>0.43206899632176982</v>
      </c>
      <c r="Z188" s="5">
        <f t="shared" si="2"/>
        <v>7.0707541932812452</v>
      </c>
      <c r="AA188" s="25" t="s">
        <v>357</v>
      </c>
      <c r="AB188" s="25" t="s">
        <v>358</v>
      </c>
      <c r="AC188" s="26"/>
    </row>
    <row r="189" spans="1:29" x14ac:dyDescent="0.3">
      <c r="A189" s="2">
        <v>43486</v>
      </c>
      <c r="B189" s="8" t="s">
        <v>257</v>
      </c>
      <c r="C189" s="13">
        <v>-71.29483333333333</v>
      </c>
      <c r="D189" s="10">
        <v>177.93299999999999</v>
      </c>
      <c r="E189" s="24" t="s">
        <v>279</v>
      </c>
      <c r="F189" s="25" t="s">
        <v>59</v>
      </c>
      <c r="G189" s="25" t="s">
        <v>60</v>
      </c>
      <c r="H189" s="26" t="s">
        <v>61</v>
      </c>
      <c r="I189" s="25" t="s">
        <v>370</v>
      </c>
      <c r="J189" s="26" t="s">
        <v>261</v>
      </c>
      <c r="K189" s="25" t="s">
        <v>375</v>
      </c>
      <c r="L189" s="26">
        <v>30</v>
      </c>
      <c r="M189" s="26"/>
      <c r="N189" s="6">
        <v>217069.03926353305</v>
      </c>
      <c r="O189" s="6"/>
      <c r="P189" s="6">
        <v>94.77</v>
      </c>
      <c r="Q189" s="6"/>
      <c r="R189" s="5">
        <f t="shared" si="3"/>
        <v>3.0085184450089977</v>
      </c>
      <c r="S189" s="3">
        <v>36.102221340107974</v>
      </c>
      <c r="T189" s="5">
        <v>1203.4073780035992</v>
      </c>
      <c r="U189" s="5">
        <v>5.5438923122638428</v>
      </c>
      <c r="V189" s="5">
        <f t="shared" si="1"/>
        <v>0.23372033578169357</v>
      </c>
      <c r="W189" s="3">
        <v>3.2720847009437102</v>
      </c>
      <c r="X189" s="5">
        <v>109.06949003145701</v>
      </c>
      <c r="Y189" s="5">
        <v>0.50246451728678365</v>
      </c>
      <c r="Z189" s="5">
        <f t="shared" si="2"/>
        <v>12.872300713358138</v>
      </c>
      <c r="AA189" s="25" t="s">
        <v>357</v>
      </c>
      <c r="AB189" s="25" t="s">
        <v>358</v>
      </c>
      <c r="AC189" s="26"/>
    </row>
    <row r="190" spans="1:29" x14ac:dyDescent="0.3">
      <c r="A190" s="2">
        <v>43488</v>
      </c>
      <c r="B190" s="8" t="s">
        <v>257</v>
      </c>
      <c r="C190" s="13">
        <v>-71.686666666666667</v>
      </c>
      <c r="D190" s="10">
        <v>-176.2055</v>
      </c>
      <c r="E190" s="24" t="s">
        <v>278</v>
      </c>
      <c r="F190" s="25" t="s">
        <v>59</v>
      </c>
      <c r="G190" s="25" t="s">
        <v>60</v>
      </c>
      <c r="H190" s="26" t="s">
        <v>61</v>
      </c>
      <c r="I190" s="25" t="s">
        <v>370</v>
      </c>
      <c r="J190" s="26" t="s">
        <v>261</v>
      </c>
      <c r="K190" s="25" t="s">
        <v>375</v>
      </c>
      <c r="L190" s="26">
        <v>26</v>
      </c>
      <c r="M190" s="26"/>
      <c r="N190" s="6">
        <v>299600.22054784209</v>
      </c>
      <c r="O190" s="6">
        <v>53311.064667339466</v>
      </c>
      <c r="P190" s="6">
        <v>96.396666666666661</v>
      </c>
      <c r="Q190" s="6">
        <v>7.1597641177780567</v>
      </c>
      <c r="R190" s="5">
        <f t="shared" si="3"/>
        <v>1.8217367682862287</v>
      </c>
      <c r="S190" s="3">
        <v>21.860841219434743</v>
      </c>
      <c r="T190" s="5">
        <v>840.80158536287479</v>
      </c>
      <c r="U190" s="5">
        <v>2.806411770409929</v>
      </c>
      <c r="V190" s="5">
        <f t="shared" si="1"/>
        <v>0.20439653796543258</v>
      </c>
      <c r="W190" s="3">
        <v>2.861551531516056</v>
      </c>
      <c r="X190" s="5">
        <v>110.05967428907907</v>
      </c>
      <c r="Y190" s="5">
        <v>0.36735511772263207</v>
      </c>
      <c r="Z190" s="5">
        <f t="shared" si="2"/>
        <v>8.912757458711555</v>
      </c>
      <c r="AA190" s="25" t="s">
        <v>357</v>
      </c>
      <c r="AB190" s="25" t="s">
        <v>358</v>
      </c>
      <c r="AC190" s="26"/>
    </row>
    <row r="191" spans="1:29" x14ac:dyDescent="0.3">
      <c r="A191" s="2">
        <v>43490</v>
      </c>
      <c r="B191" s="8" t="s">
        <v>257</v>
      </c>
      <c r="C191" s="13">
        <v>-72.464333333333329</v>
      </c>
      <c r="D191" s="10">
        <v>-176.322</v>
      </c>
      <c r="E191" s="24" t="s">
        <v>277</v>
      </c>
      <c r="F191" s="25" t="s">
        <v>59</v>
      </c>
      <c r="G191" s="25" t="s">
        <v>60</v>
      </c>
      <c r="H191" s="25" t="s">
        <v>61</v>
      </c>
      <c r="I191" s="25" t="s">
        <v>370</v>
      </c>
      <c r="J191" s="26" t="s">
        <v>261</v>
      </c>
      <c r="K191" s="25" t="s">
        <v>375</v>
      </c>
      <c r="L191" s="26">
        <v>40</v>
      </c>
      <c r="M191" s="26"/>
      <c r="N191" s="6">
        <v>245526.26580272423</v>
      </c>
      <c r="O191" s="6">
        <v>56711.300513334951</v>
      </c>
      <c r="P191" s="6">
        <v>92.964444444444453</v>
      </c>
      <c r="Q191" s="6">
        <v>6.2493041587952654</v>
      </c>
      <c r="R191" s="5">
        <f t="shared" si="3"/>
        <v>2.123688843018948</v>
      </c>
      <c r="S191" s="3">
        <v>25.484266116227374</v>
      </c>
      <c r="T191" s="5">
        <v>637.10665290568431</v>
      </c>
      <c r="U191" s="5">
        <v>2.594861494034971</v>
      </c>
      <c r="V191" s="5">
        <f t="shared" si="1"/>
        <v>0.2639034390284678</v>
      </c>
      <c r="W191" s="3">
        <v>3.6946481463985492</v>
      </c>
      <c r="X191" s="5">
        <v>92.36620365996373</v>
      </c>
      <c r="Y191" s="5">
        <v>0.37619683319005165</v>
      </c>
      <c r="Z191" s="5">
        <f t="shared" si="2"/>
        <v>8.0472192815564689</v>
      </c>
      <c r="AA191" s="25" t="s">
        <v>357</v>
      </c>
      <c r="AB191" s="25" t="s">
        <v>358</v>
      </c>
      <c r="AC191" s="26"/>
    </row>
    <row r="192" spans="1:29" x14ac:dyDescent="0.3">
      <c r="A192" s="2">
        <v>43490</v>
      </c>
      <c r="B192" s="8" t="s">
        <v>257</v>
      </c>
      <c r="C192" s="13">
        <v>-72.464333333333329</v>
      </c>
      <c r="D192" s="10">
        <v>-176.322</v>
      </c>
      <c r="E192" s="24" t="s">
        <v>276</v>
      </c>
      <c r="F192" s="25" t="s">
        <v>59</v>
      </c>
      <c r="G192" s="25" t="s">
        <v>60</v>
      </c>
      <c r="H192" s="25" t="s">
        <v>61</v>
      </c>
      <c r="I192" s="25" t="s">
        <v>370</v>
      </c>
      <c r="J192" s="26" t="s">
        <v>261</v>
      </c>
      <c r="K192" s="25" t="s">
        <v>375</v>
      </c>
      <c r="L192" s="26">
        <v>40</v>
      </c>
      <c r="M192" s="26"/>
      <c r="N192" s="6">
        <v>245526.26580272423</v>
      </c>
      <c r="O192" s="6">
        <v>59558.007418244641</v>
      </c>
      <c r="P192" s="6">
        <v>92.964444444444453</v>
      </c>
      <c r="Q192" s="6">
        <v>6.2369996724294516</v>
      </c>
      <c r="R192" s="5">
        <f t="shared" si="3"/>
        <v>1.4818878744574997</v>
      </c>
      <c r="S192" s="3">
        <v>17.782654493489996</v>
      </c>
      <c r="T192" s="5">
        <v>444.56636233724987</v>
      </c>
      <c r="U192" s="5">
        <v>1.8106672248844067</v>
      </c>
      <c r="V192" s="5">
        <f t="shared" si="1"/>
        <v>0.14241913378967214</v>
      </c>
      <c r="W192" s="3">
        <v>1.9938678730554098</v>
      </c>
      <c r="X192" s="5">
        <v>49.846696826385248</v>
      </c>
      <c r="Y192" s="5">
        <v>0.20301981404480829</v>
      </c>
      <c r="Z192" s="5">
        <f t="shared" si="2"/>
        <v>10.405117873037943</v>
      </c>
      <c r="AA192" s="25" t="s">
        <v>357</v>
      </c>
      <c r="AB192" s="25" t="s">
        <v>358</v>
      </c>
      <c r="AC192" s="26"/>
    </row>
    <row r="193" spans="1:29" x14ac:dyDescent="0.3">
      <c r="A193" s="2">
        <v>43490</v>
      </c>
      <c r="B193" s="8" t="s">
        <v>257</v>
      </c>
      <c r="C193" s="13">
        <v>-72.464333333333329</v>
      </c>
      <c r="D193" s="10">
        <v>-176.322</v>
      </c>
      <c r="E193" s="24" t="s">
        <v>275</v>
      </c>
      <c r="F193" s="25" t="s">
        <v>59</v>
      </c>
      <c r="G193" s="25" t="s">
        <v>60</v>
      </c>
      <c r="H193" s="25" t="s">
        <v>61</v>
      </c>
      <c r="I193" s="25" t="s">
        <v>370</v>
      </c>
      <c r="J193" s="26" t="s">
        <v>261</v>
      </c>
      <c r="K193" s="25" t="s">
        <v>375</v>
      </c>
      <c r="L193" s="26">
        <v>40</v>
      </c>
      <c r="M193" s="26"/>
      <c r="N193" s="6">
        <v>245526.26580272423</v>
      </c>
      <c r="O193" s="6">
        <v>58799.016247678366</v>
      </c>
      <c r="P193" s="6">
        <v>92.964444444444453</v>
      </c>
      <c r="Q193" s="6">
        <v>6.1113311395730818</v>
      </c>
      <c r="R193" s="5">
        <f t="shared" si="3"/>
        <v>1.4559713401079708</v>
      </c>
      <c r="S193" s="3">
        <v>17.471656081295649</v>
      </c>
      <c r="T193" s="5">
        <v>436.7914020323912</v>
      </c>
      <c r="U193" s="5">
        <v>1.7790007134444221</v>
      </c>
      <c r="V193" s="5">
        <f t="shared" si="1"/>
        <v>0.13296677405402754</v>
      </c>
      <c r="W193" s="3">
        <v>1.8615348367563855</v>
      </c>
      <c r="X193" s="5">
        <v>46.538370918909635</v>
      </c>
      <c r="Y193" s="5">
        <v>0.18954538638363988</v>
      </c>
      <c r="Z193" s="5">
        <f t="shared" si="2"/>
        <v>10.949888424881054</v>
      </c>
      <c r="AA193" s="25" t="s">
        <v>357</v>
      </c>
      <c r="AB193" s="25" t="s">
        <v>358</v>
      </c>
      <c r="AC193" s="26"/>
    </row>
    <row r="194" spans="1:29" x14ac:dyDescent="0.3">
      <c r="A194" s="2">
        <v>43492</v>
      </c>
      <c r="B194" s="8" t="s">
        <v>257</v>
      </c>
      <c r="C194" s="13">
        <v>-72.951166666666666</v>
      </c>
      <c r="D194" s="10">
        <v>-177.65283333333332</v>
      </c>
      <c r="E194" s="24" t="s">
        <v>274</v>
      </c>
      <c r="F194" s="25" t="s">
        <v>59</v>
      </c>
      <c r="G194" s="25" t="s">
        <v>60</v>
      </c>
      <c r="H194" s="25" t="s">
        <v>61</v>
      </c>
      <c r="I194" s="25" t="s">
        <v>370</v>
      </c>
      <c r="J194" s="26" t="s">
        <v>261</v>
      </c>
      <c r="K194" s="25" t="s">
        <v>375</v>
      </c>
      <c r="L194" s="26">
        <v>40</v>
      </c>
      <c r="M194" s="26"/>
      <c r="N194" s="6">
        <v>317105.17924377002</v>
      </c>
      <c r="O194" s="6">
        <v>25074.026780528715</v>
      </c>
      <c r="P194" s="6">
        <v>98.432500000000005</v>
      </c>
      <c r="Q194" s="6">
        <v>2.3988890657969129</v>
      </c>
      <c r="R194" s="5">
        <f t="shared" si="3"/>
        <v>0.94057460040224417</v>
      </c>
      <c r="S194" s="3">
        <v>11.28689520482693</v>
      </c>
      <c r="T194" s="5">
        <v>282.17238012067327</v>
      </c>
      <c r="U194" s="5">
        <v>0.88983844664283229</v>
      </c>
      <c r="V194" s="5">
        <f t="shared" si="1"/>
        <v>9.2257179283467355E-2</v>
      </c>
      <c r="W194" s="3">
        <v>1.291600509968543</v>
      </c>
      <c r="X194" s="5">
        <v>32.290012749213574</v>
      </c>
      <c r="Y194" s="5">
        <v>0.10182745304324119</v>
      </c>
      <c r="Z194" s="5">
        <f t="shared" si="2"/>
        <v>10.195137199157754</v>
      </c>
      <c r="AA194" s="25" t="s">
        <v>357</v>
      </c>
      <c r="AB194" s="25" t="s">
        <v>358</v>
      </c>
      <c r="AC194" s="26"/>
    </row>
    <row r="195" spans="1:29" x14ac:dyDescent="0.3">
      <c r="A195" s="2">
        <v>43498</v>
      </c>
      <c r="B195" s="8" t="s">
        <v>257</v>
      </c>
      <c r="C195" s="13">
        <v>-75.900666666666666</v>
      </c>
      <c r="D195" s="10">
        <v>-170.56399999999999</v>
      </c>
      <c r="E195" s="24" t="s">
        <v>273</v>
      </c>
      <c r="F195" s="25" t="s">
        <v>59</v>
      </c>
      <c r="G195" s="25" t="s">
        <v>60</v>
      </c>
      <c r="H195" s="25" t="s">
        <v>61</v>
      </c>
      <c r="I195" s="25" t="s">
        <v>370</v>
      </c>
      <c r="J195" s="26" t="s">
        <v>261</v>
      </c>
      <c r="K195" s="25" t="s">
        <v>375</v>
      </c>
      <c r="L195" s="26">
        <v>40</v>
      </c>
      <c r="M195" s="26"/>
      <c r="N195" s="6">
        <v>300368.43795921275</v>
      </c>
      <c r="O195" s="6"/>
      <c r="P195" s="6">
        <v>99.58</v>
      </c>
      <c r="Q195" s="6"/>
      <c r="R195" s="5">
        <f t="shared" si="3"/>
        <v>1.3520607071027839</v>
      </c>
      <c r="S195" s="3">
        <v>16.224728485233406</v>
      </c>
      <c r="T195" s="5">
        <v>405.61821213083516</v>
      </c>
      <c r="U195" s="5">
        <v>1.3504022422819082</v>
      </c>
      <c r="V195" s="5">
        <f t="shared" si="1"/>
        <v>0.17926185412292314</v>
      </c>
      <c r="W195" s="3">
        <v>2.5096659577209239</v>
      </c>
      <c r="X195" s="5">
        <v>62.741648943023101</v>
      </c>
      <c r="Y195" s="5">
        <v>0.2088822959206614</v>
      </c>
      <c r="Z195" s="5">
        <f t="shared" si="2"/>
        <v>7.5423782361173792</v>
      </c>
      <c r="AA195" s="25" t="s">
        <v>357</v>
      </c>
      <c r="AB195" s="25" t="s">
        <v>358</v>
      </c>
      <c r="AC195" s="26"/>
    </row>
    <row r="196" spans="1:29" x14ac:dyDescent="0.3">
      <c r="A196" s="2">
        <v>43505</v>
      </c>
      <c r="B196" s="8" t="s">
        <v>257</v>
      </c>
      <c r="C196" s="13">
        <v>-65.206999999999994</v>
      </c>
      <c r="D196" s="10">
        <v>179.24233333333333</v>
      </c>
      <c r="E196" s="24" t="s">
        <v>272</v>
      </c>
      <c r="F196" s="25" t="s">
        <v>59</v>
      </c>
      <c r="G196" s="25" t="s">
        <v>60</v>
      </c>
      <c r="H196" s="25" t="s">
        <v>61</v>
      </c>
      <c r="I196" s="25" t="s">
        <v>370</v>
      </c>
      <c r="J196" s="26" t="s">
        <v>261</v>
      </c>
      <c r="K196" s="25" t="s">
        <v>375</v>
      </c>
      <c r="L196" s="26">
        <v>40</v>
      </c>
      <c r="M196" s="26"/>
      <c r="N196" s="6">
        <v>207612.97371604724</v>
      </c>
      <c r="O196" s="6">
        <v>31367.827194012661</v>
      </c>
      <c r="P196" s="6">
        <v>83.48</v>
      </c>
      <c r="Q196" s="6">
        <v>2.4054244254739467</v>
      </c>
      <c r="R196" s="5">
        <f t="shared" si="3"/>
        <v>0.85622361596273955</v>
      </c>
      <c r="S196" s="3">
        <v>10.274683391552875</v>
      </c>
      <c r="T196" s="5">
        <v>256.86708478882184</v>
      </c>
      <c r="U196" s="5">
        <v>1.2372400442572513</v>
      </c>
      <c r="V196" s="5">
        <f t="shared" si="1"/>
        <v>7.7004507891859086E-2</v>
      </c>
      <c r="W196" s="3">
        <v>1.0780631104860272</v>
      </c>
      <c r="X196" s="5">
        <v>26.951577762150681</v>
      </c>
      <c r="Y196" s="5">
        <v>0.12981644296956327</v>
      </c>
      <c r="Z196" s="5">
        <f t="shared" si="2"/>
        <v>11.119136261024785</v>
      </c>
      <c r="AA196" s="25" t="s">
        <v>357</v>
      </c>
      <c r="AB196" s="25" t="s">
        <v>358</v>
      </c>
      <c r="AC196" s="26"/>
    </row>
    <row r="197" spans="1:29" x14ac:dyDescent="0.3">
      <c r="A197" s="2">
        <v>43486</v>
      </c>
      <c r="B197" s="8" t="s">
        <v>257</v>
      </c>
      <c r="C197" s="13">
        <v>-71.29483333333333</v>
      </c>
      <c r="D197" s="10">
        <v>177.93299999999999</v>
      </c>
      <c r="E197" s="24" t="s">
        <v>271</v>
      </c>
      <c r="F197" s="25" t="s">
        <v>59</v>
      </c>
      <c r="G197" s="25" t="s">
        <v>60</v>
      </c>
      <c r="H197" s="25" t="s">
        <v>61</v>
      </c>
      <c r="I197" s="25" t="s">
        <v>370</v>
      </c>
      <c r="J197" s="26" t="s">
        <v>260</v>
      </c>
      <c r="K197" s="25" t="s">
        <v>375</v>
      </c>
      <c r="L197" s="26">
        <v>21</v>
      </c>
      <c r="M197" s="26"/>
      <c r="N197" s="6">
        <v>430703.51523056591</v>
      </c>
      <c r="O197" s="6">
        <v>79431.216095085168</v>
      </c>
      <c r="P197" s="6">
        <v>109.2</v>
      </c>
      <c r="Q197" s="6">
        <v>6.1599999999999966</v>
      </c>
      <c r="R197" s="5">
        <f t="shared" si="3"/>
        <v>2.2342008574150518</v>
      </c>
      <c r="S197" s="3">
        <v>26.810410288980624</v>
      </c>
      <c r="T197" s="5">
        <v>1276.6862042371724</v>
      </c>
      <c r="U197" s="5">
        <v>2.9641880297952334</v>
      </c>
      <c r="V197" s="5">
        <f t="shared" si="1"/>
        <v>0.17453567425510089</v>
      </c>
      <c r="W197" s="3">
        <v>2.4434994395714122</v>
      </c>
      <c r="X197" s="5">
        <v>116.35711617006724</v>
      </c>
      <c r="Y197" s="5">
        <v>0.27015594731744524</v>
      </c>
      <c r="Z197" s="5">
        <f t="shared" si="2"/>
        <v>12.800826346535606</v>
      </c>
      <c r="AA197" s="25" t="s">
        <v>357</v>
      </c>
      <c r="AB197" s="25" t="s">
        <v>358</v>
      </c>
      <c r="AC197" s="26"/>
    </row>
    <row r="198" spans="1:29" x14ac:dyDescent="0.3">
      <c r="A198" s="2">
        <v>43488</v>
      </c>
      <c r="B198" s="8" t="s">
        <v>257</v>
      </c>
      <c r="C198" s="13">
        <v>-71.686666666666667</v>
      </c>
      <c r="D198" s="10">
        <v>-176.2055</v>
      </c>
      <c r="E198" s="24" t="s">
        <v>270</v>
      </c>
      <c r="F198" s="25" t="s">
        <v>59</v>
      </c>
      <c r="G198" s="25" t="s">
        <v>60</v>
      </c>
      <c r="H198" s="25" t="s">
        <v>61</v>
      </c>
      <c r="I198" s="25" t="s">
        <v>370</v>
      </c>
      <c r="J198" s="26" t="s">
        <v>260</v>
      </c>
      <c r="K198" s="25" t="s">
        <v>375</v>
      </c>
      <c r="L198" s="26">
        <v>15</v>
      </c>
      <c r="M198" s="26"/>
      <c r="N198" s="6">
        <v>727727.34335187171</v>
      </c>
      <c r="O198" s="6">
        <v>142722.04135878576</v>
      </c>
      <c r="P198" s="6">
        <v>115.55000000000001</v>
      </c>
      <c r="Q198" s="6">
        <v>4.2899999999999991</v>
      </c>
      <c r="R198" s="5">
        <f t="shared" si="3"/>
        <v>2.0877479887795047</v>
      </c>
      <c r="S198" s="3">
        <v>25.052975865354057</v>
      </c>
      <c r="T198" s="5">
        <v>1670.1983910236038</v>
      </c>
      <c r="U198" s="5">
        <v>2.295088134699959</v>
      </c>
      <c r="V198" s="5">
        <f t="shared" si="1"/>
        <v>0.169379841672022</v>
      </c>
      <c r="W198" s="3">
        <v>2.3713177834083079</v>
      </c>
      <c r="X198" s="5">
        <v>158.08785222722051</v>
      </c>
      <c r="Y198" s="5">
        <v>0.21723500383959279</v>
      </c>
      <c r="Z198" s="5">
        <f t="shared" si="2"/>
        <v>12.325835047254959</v>
      </c>
      <c r="AA198" s="25" t="s">
        <v>357</v>
      </c>
      <c r="AB198" s="25" t="s">
        <v>358</v>
      </c>
      <c r="AC198" s="26"/>
    </row>
    <row r="199" spans="1:29" x14ac:dyDescent="0.3">
      <c r="A199" s="2">
        <v>43505</v>
      </c>
      <c r="B199" s="8" t="s">
        <v>257</v>
      </c>
      <c r="C199" s="13">
        <v>-65.206999999999994</v>
      </c>
      <c r="D199" s="10">
        <v>179.24233333333333</v>
      </c>
      <c r="E199" s="24" t="s">
        <v>269</v>
      </c>
      <c r="F199" s="25" t="s">
        <v>59</v>
      </c>
      <c r="G199" s="25" t="s">
        <v>60</v>
      </c>
      <c r="H199" s="25" t="s">
        <v>61</v>
      </c>
      <c r="I199" s="25" t="s">
        <v>370</v>
      </c>
      <c r="J199" s="26" t="s">
        <v>260</v>
      </c>
      <c r="K199" s="25" t="s">
        <v>375</v>
      </c>
      <c r="L199" s="26">
        <v>40</v>
      </c>
      <c r="M199" s="26"/>
      <c r="N199" s="6">
        <v>511300.80325202656</v>
      </c>
      <c r="O199" s="6">
        <v>84424.256135105505</v>
      </c>
      <c r="P199" s="6">
        <v>104.56799999999998</v>
      </c>
      <c r="Q199" s="6">
        <v>4.1409921516467527</v>
      </c>
      <c r="R199" s="5">
        <f t="shared" si="3"/>
        <v>1.368441912776543</v>
      </c>
      <c r="S199" s="3">
        <v>16.421302953318516</v>
      </c>
      <c r="T199" s="5">
        <v>410.53257383296295</v>
      </c>
      <c r="U199" s="5">
        <v>0.802917912942543</v>
      </c>
      <c r="V199" s="5">
        <f t="shared" si="1"/>
        <v>0.16433142226775729</v>
      </c>
      <c r="W199" s="3">
        <v>2.3006399117486023</v>
      </c>
      <c r="X199" s="5">
        <v>57.515997793715059</v>
      </c>
      <c r="Y199" s="5">
        <v>0.11248955101947045</v>
      </c>
      <c r="Z199" s="5">
        <f t="shared" si="2"/>
        <v>8.3273295751486884</v>
      </c>
      <c r="AA199" s="25" t="s">
        <v>357</v>
      </c>
      <c r="AB199" s="26" t="s">
        <v>358</v>
      </c>
      <c r="AC199" s="26"/>
    </row>
    <row r="200" spans="1:29" x14ac:dyDescent="0.3">
      <c r="A200" s="40">
        <v>42995</v>
      </c>
      <c r="B200" s="8" t="s">
        <v>255</v>
      </c>
      <c r="C200" s="13">
        <v>41.9328</v>
      </c>
      <c r="D200" s="10">
        <v>4.9831500000000002</v>
      </c>
      <c r="E200" s="24" t="s">
        <v>268</v>
      </c>
      <c r="F200" s="25" t="s">
        <v>59</v>
      </c>
      <c r="G200" s="25" t="s">
        <v>60</v>
      </c>
      <c r="H200" s="25" t="s">
        <v>61</v>
      </c>
      <c r="I200" s="26" t="s">
        <v>259</v>
      </c>
      <c r="K200" s="25" t="s">
        <v>375</v>
      </c>
      <c r="L200" s="26">
        <v>22</v>
      </c>
      <c r="M200" s="26"/>
      <c r="N200" s="6">
        <v>6882316.3499999996</v>
      </c>
      <c r="O200" s="6"/>
      <c r="P200" s="6">
        <v>236</v>
      </c>
      <c r="Q200" s="6"/>
      <c r="R200" s="5">
        <f t="shared" si="3"/>
        <v>4.013389768775883</v>
      </c>
      <c r="S200" s="3">
        <v>48.160677225310593</v>
      </c>
      <c r="T200" s="5">
        <v>2189.1216920595725</v>
      </c>
      <c r="U200" s="5">
        <v>0.31807920193316491</v>
      </c>
      <c r="V200" s="5">
        <f t="shared" si="1"/>
        <v>0.17008135714285716</v>
      </c>
      <c r="W200" s="3">
        <v>2.3811390000000001</v>
      </c>
      <c r="X200" s="5">
        <v>108.23359090909092</v>
      </c>
      <c r="Y200" s="5">
        <v>1.5726331863412664E-2</v>
      </c>
      <c r="Z200" s="5">
        <f t="shared" si="2"/>
        <v>23.596882316766202</v>
      </c>
      <c r="AA200" s="25" t="s">
        <v>357</v>
      </c>
      <c r="AB200" s="25" t="s">
        <v>249</v>
      </c>
      <c r="AC200" s="26"/>
    </row>
    <row r="201" spans="1:29" s="1" customFormat="1" x14ac:dyDescent="0.3">
      <c r="A201" s="41">
        <v>42997</v>
      </c>
      <c r="B201" s="9" t="s">
        <v>255</v>
      </c>
      <c r="C201" s="14">
        <v>40</v>
      </c>
      <c r="D201" s="11">
        <v>8.0299999999999994</v>
      </c>
      <c r="E201" s="29" t="s">
        <v>267</v>
      </c>
      <c r="F201" s="30" t="s">
        <v>59</v>
      </c>
      <c r="G201" s="31" t="s">
        <v>60</v>
      </c>
      <c r="H201" s="31" t="s">
        <v>61</v>
      </c>
      <c r="I201" s="31" t="s">
        <v>259</v>
      </c>
      <c r="K201" s="25" t="s">
        <v>375</v>
      </c>
      <c r="L201" s="31">
        <v>25</v>
      </c>
      <c r="M201" s="31"/>
      <c r="N201" s="42">
        <v>3369282.72</v>
      </c>
      <c r="O201" s="42"/>
      <c r="P201" s="42">
        <v>186</v>
      </c>
      <c r="Q201" s="42"/>
      <c r="R201" s="5">
        <f t="shared" si="3"/>
        <v>1.7935787508958798</v>
      </c>
      <c r="S201" s="4">
        <v>21.522945010750558</v>
      </c>
      <c r="T201" s="18">
        <v>860.91780043002234</v>
      </c>
      <c r="U201" s="18">
        <v>0.25551960817049579</v>
      </c>
      <c r="V201" s="5">
        <f t="shared" si="1"/>
        <v>2.0009571428571429E-2</v>
      </c>
      <c r="W201" s="4">
        <v>0.28013399999999999</v>
      </c>
      <c r="X201" s="18">
        <v>11.205359999999999</v>
      </c>
      <c r="Y201" s="18">
        <v>3.3257405006368829E-3</v>
      </c>
      <c r="Z201" s="5">
        <f t="shared" si="2"/>
        <v>89.636040296937594</v>
      </c>
      <c r="AA201" s="30" t="s">
        <v>357</v>
      </c>
      <c r="AB201" s="31" t="s">
        <v>249</v>
      </c>
      <c r="AC201" s="31" t="s">
        <v>234</v>
      </c>
    </row>
    <row r="202" spans="1:29" x14ac:dyDescent="0.3">
      <c r="A202" s="40">
        <v>43254</v>
      </c>
      <c r="B202" s="8" t="s">
        <v>256</v>
      </c>
      <c r="C202" s="13">
        <v>40.767800000000001</v>
      </c>
      <c r="D202" s="10">
        <v>4.093</v>
      </c>
      <c r="E202" s="24" t="s">
        <v>266</v>
      </c>
      <c r="F202" s="25" t="s">
        <v>59</v>
      </c>
      <c r="G202" s="25" t="s">
        <v>60</v>
      </c>
      <c r="H202" s="25" t="s">
        <v>61</v>
      </c>
      <c r="I202" s="26" t="s">
        <v>259</v>
      </c>
      <c r="K202" s="25" t="s">
        <v>375</v>
      </c>
      <c r="L202" s="26">
        <v>26</v>
      </c>
      <c r="M202" s="26"/>
      <c r="N202" s="6">
        <v>1610499.2499999998</v>
      </c>
      <c r="O202" s="6">
        <v>6805.3520473734461</v>
      </c>
      <c r="P202" s="6">
        <v>132.19999999999999</v>
      </c>
      <c r="Q202" s="6">
        <v>41.52782199923324</v>
      </c>
      <c r="R202" s="5">
        <f t="shared" si="3"/>
        <v>0.57322369013586638</v>
      </c>
      <c r="S202" s="3">
        <v>6.878684281630397</v>
      </c>
      <c r="T202" s="5">
        <v>264.56478006270754</v>
      </c>
      <c r="U202" s="5">
        <v>0.16427500979134738</v>
      </c>
      <c r="V202" s="5">
        <f t="shared" si="1"/>
        <v>4.0019142857142857E-2</v>
      </c>
      <c r="W202" s="3">
        <v>0.56026799999999999</v>
      </c>
      <c r="X202" s="5">
        <v>21.548769230769228</v>
      </c>
      <c r="Y202" s="5">
        <v>1.3380179612483042E-2</v>
      </c>
      <c r="Z202" s="5">
        <f t="shared" si="2"/>
        <v>14.323737321964005</v>
      </c>
      <c r="AA202" s="25" t="s">
        <v>357</v>
      </c>
      <c r="AB202" s="25" t="s">
        <v>249</v>
      </c>
      <c r="AC202" s="26"/>
    </row>
    <row r="203" spans="1:29" s="1" customFormat="1" x14ac:dyDescent="0.3">
      <c r="A203" s="41">
        <v>42995</v>
      </c>
      <c r="B203" s="9" t="s">
        <v>255</v>
      </c>
      <c r="C203" s="14">
        <v>41.93</v>
      </c>
      <c r="D203" s="11">
        <v>4.9800000000000004</v>
      </c>
      <c r="E203" s="29" t="s">
        <v>265</v>
      </c>
      <c r="F203" s="31" t="s">
        <v>118</v>
      </c>
      <c r="G203" s="31" t="s">
        <v>119</v>
      </c>
      <c r="H203" s="31"/>
      <c r="I203" s="31" t="s">
        <v>119</v>
      </c>
      <c r="K203" s="25" t="s">
        <v>375</v>
      </c>
      <c r="L203" s="31">
        <v>25</v>
      </c>
      <c r="M203" s="31"/>
      <c r="N203" s="42">
        <v>860171.21014553891</v>
      </c>
      <c r="O203" s="42">
        <v>362335.58870177879</v>
      </c>
      <c r="P203" s="42">
        <v>116.5</v>
      </c>
      <c r="Q203" s="42">
        <v>17.5</v>
      </c>
      <c r="R203" s="5">
        <f t="shared" si="3"/>
        <v>3.6739637802109399</v>
      </c>
      <c r="S203" s="4">
        <v>44.087565362531279</v>
      </c>
      <c r="T203" s="18">
        <v>1763.5026145012512</v>
      </c>
      <c r="U203" s="18">
        <v>2.0501762831644537</v>
      </c>
      <c r="V203" s="5">
        <f t="shared" si="1"/>
        <v>9.0043071428571417E-2</v>
      </c>
      <c r="W203" s="4">
        <v>1.2606029999999999</v>
      </c>
      <c r="X203" s="18">
        <v>50.424119999999995</v>
      </c>
      <c r="Y203" s="18">
        <v>5.8621027308584713E-2</v>
      </c>
      <c r="Z203" s="5">
        <f t="shared" si="2"/>
        <v>40.80229296848664</v>
      </c>
      <c r="AA203" s="25" t="s">
        <v>357</v>
      </c>
      <c r="AB203" s="31" t="s">
        <v>249</v>
      </c>
      <c r="AC203" s="31" t="s">
        <v>234</v>
      </c>
    </row>
    <row r="204" spans="1:29" x14ac:dyDescent="0.3">
      <c r="A204" s="40">
        <v>43414</v>
      </c>
      <c r="B204" s="8" t="s">
        <v>254</v>
      </c>
      <c r="C204" s="13">
        <v>-3.69</v>
      </c>
      <c r="D204" s="10">
        <v>-24.98</v>
      </c>
      <c r="E204" s="24" t="s">
        <v>264</v>
      </c>
      <c r="F204" s="25" t="s">
        <v>118</v>
      </c>
      <c r="G204" s="26" t="s">
        <v>119</v>
      </c>
      <c r="H204" s="26"/>
      <c r="I204" s="26" t="s">
        <v>119</v>
      </c>
      <c r="K204" s="25" t="s">
        <v>375</v>
      </c>
      <c r="L204" s="26">
        <v>34</v>
      </c>
      <c r="M204" s="26"/>
      <c r="N204" s="6">
        <v>4378432.0362587953</v>
      </c>
      <c r="O204" s="6">
        <v>3105283.0311806458</v>
      </c>
      <c r="P204" s="6">
        <v>185.09375</v>
      </c>
      <c r="Q204" s="6">
        <v>57.10372107785534</v>
      </c>
      <c r="R204" s="5">
        <f t="shared" si="3"/>
        <v>2.9576945617648263</v>
      </c>
      <c r="S204" s="3">
        <v>35.492334741177913</v>
      </c>
      <c r="T204" s="5">
        <v>1043.8921982699387</v>
      </c>
      <c r="U204" s="5">
        <v>0.23841690121605841</v>
      </c>
      <c r="V204" s="5">
        <f t="shared" si="1"/>
        <v>0.24011485714285713</v>
      </c>
      <c r="W204" s="3">
        <v>3.3616079999999999</v>
      </c>
      <c r="X204" s="5">
        <v>98.870823529411766</v>
      </c>
      <c r="Y204" s="5">
        <v>2.258133110452324E-2</v>
      </c>
      <c r="Z204" s="5">
        <f t="shared" si="2"/>
        <v>12.31783237804871</v>
      </c>
      <c r="AA204" s="25" t="s">
        <v>357</v>
      </c>
      <c r="AB204" s="25" t="s">
        <v>359</v>
      </c>
      <c r="AC204" s="26"/>
    </row>
    <row r="205" spans="1:29" x14ac:dyDescent="0.3">
      <c r="A205" s="40">
        <v>43414</v>
      </c>
      <c r="B205" s="8" t="s">
        <v>254</v>
      </c>
      <c r="C205" s="13">
        <v>-3.69</v>
      </c>
      <c r="D205" s="10">
        <v>-24.98</v>
      </c>
      <c r="E205" s="24" t="s">
        <v>263</v>
      </c>
      <c r="F205" s="33" t="s">
        <v>118</v>
      </c>
      <c r="G205" s="26" t="s">
        <v>119</v>
      </c>
      <c r="H205" s="26"/>
      <c r="I205" s="26" t="s">
        <v>119</v>
      </c>
      <c r="K205" s="25" t="s">
        <v>375</v>
      </c>
      <c r="L205" s="26">
        <v>40</v>
      </c>
      <c r="M205" s="26"/>
      <c r="N205" s="6">
        <v>1328019.75001214</v>
      </c>
      <c r="O205" s="6">
        <v>1291537.6399958809</v>
      </c>
      <c r="P205" s="6">
        <v>130.57142857142858</v>
      </c>
      <c r="Q205" s="6">
        <v>39.007717708375694</v>
      </c>
      <c r="R205" s="5">
        <f t="shared" si="3"/>
        <v>1.8495513166523221</v>
      </c>
      <c r="S205" s="3">
        <v>22.194615799827865</v>
      </c>
      <c r="T205" s="5">
        <v>554.86539499569699</v>
      </c>
      <c r="U205" s="5">
        <v>0.41781411382671413</v>
      </c>
      <c r="V205" s="5">
        <f t="shared" si="1"/>
        <v>0.26012442857142859</v>
      </c>
      <c r="W205" s="3">
        <v>3.6417420000000003</v>
      </c>
      <c r="X205" s="5">
        <v>91.043549999999996</v>
      </c>
      <c r="Y205" s="5">
        <v>6.8555870497534185E-2</v>
      </c>
      <c r="Z205" s="5">
        <f t="shared" si="2"/>
        <v>7.1102561447605312</v>
      </c>
      <c r="AA205" s="25" t="s">
        <v>357</v>
      </c>
      <c r="AB205" s="33" t="s">
        <v>359</v>
      </c>
      <c r="AC205" s="26"/>
    </row>
    <row r="206" spans="1:29" x14ac:dyDescent="0.3">
      <c r="A206" s="43">
        <v>43364</v>
      </c>
      <c r="B206" s="44" t="s">
        <v>253</v>
      </c>
      <c r="C206" s="45"/>
      <c r="D206" s="44"/>
      <c r="E206" s="55">
        <v>93</v>
      </c>
      <c r="F206" s="25" t="s">
        <v>118</v>
      </c>
      <c r="G206" s="26" t="s">
        <v>360</v>
      </c>
      <c r="H206" s="26"/>
      <c r="I206" s="25" t="s">
        <v>360</v>
      </c>
      <c r="J206" s="25" t="s">
        <v>258</v>
      </c>
      <c r="K206" s="25" t="s">
        <v>375</v>
      </c>
      <c r="L206" s="25">
        <v>30</v>
      </c>
      <c r="M206" s="26"/>
      <c r="N206" s="26"/>
      <c r="O206" s="26"/>
      <c r="P206" s="26"/>
      <c r="Q206" s="26"/>
      <c r="R206" s="5">
        <f t="shared" si="3"/>
        <v>0.22476698315690191</v>
      </c>
      <c r="S206" s="3">
        <v>2.6972037978828229</v>
      </c>
      <c r="T206" s="5">
        <v>89.906793262760772</v>
      </c>
      <c r="U206" s="26"/>
      <c r="V206" s="5"/>
      <c r="W206" s="25"/>
      <c r="X206" s="26"/>
      <c r="Y206" s="26"/>
      <c r="Z206" s="5"/>
      <c r="AA206" s="25" t="s">
        <v>357</v>
      </c>
      <c r="AB206" s="26" t="s">
        <v>249</v>
      </c>
      <c r="AC206" s="26"/>
    </row>
    <row r="207" spans="1:29" x14ac:dyDescent="0.3">
      <c r="A207" s="43">
        <v>43368</v>
      </c>
      <c r="B207" s="44" t="s">
        <v>253</v>
      </c>
      <c r="C207" s="45"/>
      <c r="D207" s="44"/>
      <c r="E207" s="55">
        <v>109</v>
      </c>
      <c r="F207" s="25" t="s">
        <v>118</v>
      </c>
      <c r="G207" s="26" t="s">
        <v>360</v>
      </c>
      <c r="H207" s="26"/>
      <c r="I207" s="25" t="s">
        <v>360</v>
      </c>
      <c r="J207" s="25" t="s">
        <v>258</v>
      </c>
      <c r="K207" s="25" t="s">
        <v>375</v>
      </c>
      <c r="L207" s="25">
        <v>30</v>
      </c>
      <c r="M207" s="26"/>
      <c r="N207" s="26"/>
      <c r="O207" s="26"/>
      <c r="P207" s="26"/>
      <c r="Q207" s="26"/>
      <c r="R207" s="5">
        <f t="shared" si="3"/>
        <v>0.32057438161850871</v>
      </c>
      <c r="S207" s="3">
        <v>3.8468925794221045</v>
      </c>
      <c r="T207" s="5">
        <v>128.2297526474035</v>
      </c>
      <c r="U207" s="26"/>
      <c r="V207" s="5"/>
      <c r="W207" s="25"/>
      <c r="X207" s="26"/>
      <c r="Y207" s="26"/>
      <c r="Z207" s="5"/>
      <c r="AA207" s="25" t="s">
        <v>357</v>
      </c>
      <c r="AB207" s="26" t="s">
        <v>249</v>
      </c>
      <c r="AC207" s="26"/>
    </row>
    <row r="208" spans="1:29" x14ac:dyDescent="0.3">
      <c r="A208" s="43">
        <v>43363</v>
      </c>
      <c r="B208" s="44" t="s">
        <v>253</v>
      </c>
      <c r="C208" s="45"/>
      <c r="D208" s="44"/>
      <c r="E208" s="55">
        <v>89</v>
      </c>
      <c r="F208" s="25" t="s">
        <v>118</v>
      </c>
      <c r="G208" s="26" t="s">
        <v>360</v>
      </c>
      <c r="H208" s="26"/>
      <c r="I208" s="25" t="s">
        <v>360</v>
      </c>
      <c r="J208" s="25" t="s">
        <v>258</v>
      </c>
      <c r="K208" s="25" t="s">
        <v>375</v>
      </c>
      <c r="L208" s="25">
        <v>30</v>
      </c>
      <c r="M208" s="26"/>
      <c r="N208" s="26"/>
      <c r="O208" s="26"/>
      <c r="P208" s="26"/>
      <c r="Q208" s="26"/>
      <c r="R208" s="5">
        <f t="shared" si="3"/>
        <v>1.710148375882788</v>
      </c>
      <c r="S208" s="3">
        <v>20.521780510593455</v>
      </c>
      <c r="T208" s="5">
        <v>684.05935035311518</v>
      </c>
      <c r="U208" s="26"/>
      <c r="V208" s="5"/>
      <c r="W208" s="25"/>
      <c r="X208" s="26"/>
      <c r="Y208" s="26"/>
      <c r="Z208" s="5"/>
      <c r="AA208" s="25" t="s">
        <v>357</v>
      </c>
      <c r="AB208" s="26" t="s">
        <v>249</v>
      </c>
      <c r="AC208" s="26"/>
    </row>
    <row r="209" spans="1:29" x14ac:dyDescent="0.3">
      <c r="A209" s="43">
        <v>43364</v>
      </c>
      <c r="B209" s="44" t="s">
        <v>253</v>
      </c>
      <c r="C209" s="45"/>
      <c r="D209" s="44"/>
      <c r="E209" s="55">
        <v>97</v>
      </c>
      <c r="F209" s="25" t="s">
        <v>118</v>
      </c>
      <c r="G209" s="26" t="s">
        <v>360</v>
      </c>
      <c r="H209" s="26"/>
      <c r="I209" s="25" t="s">
        <v>360</v>
      </c>
      <c r="J209" s="25" t="s">
        <v>258</v>
      </c>
      <c r="K209" s="25" t="s">
        <v>375</v>
      </c>
      <c r="L209" s="25">
        <v>30</v>
      </c>
      <c r="M209" s="26"/>
      <c r="N209" s="26"/>
      <c r="O209" s="26"/>
      <c r="P209" s="26"/>
      <c r="Q209" s="26"/>
      <c r="R209" s="5">
        <f t="shared" si="3"/>
        <v>0.41744840979582171</v>
      </c>
      <c r="S209" s="3">
        <v>5.0093809175498603</v>
      </c>
      <c r="T209" s="5">
        <v>166.97936391832869</v>
      </c>
      <c r="U209" s="26"/>
      <c r="V209" s="5"/>
      <c r="W209" s="25"/>
      <c r="X209" s="26"/>
      <c r="Y209" s="26"/>
      <c r="Z209" s="5"/>
      <c r="AA209" s="25" t="s">
        <v>357</v>
      </c>
      <c r="AB209" s="26" t="s">
        <v>249</v>
      </c>
      <c r="AC209" s="26"/>
    </row>
    <row r="210" spans="1:29" x14ac:dyDescent="0.3">
      <c r="A210" s="43">
        <v>43367</v>
      </c>
      <c r="B210" s="44" t="s">
        <v>253</v>
      </c>
      <c r="C210" s="45"/>
      <c r="D210" s="44"/>
      <c r="E210" s="55">
        <v>103</v>
      </c>
      <c r="F210" s="25" t="s">
        <v>118</v>
      </c>
      <c r="G210" s="26" t="s">
        <v>360</v>
      </c>
      <c r="H210" s="26"/>
      <c r="I210" s="25" t="s">
        <v>360</v>
      </c>
      <c r="J210" s="25" t="s">
        <v>258</v>
      </c>
      <c r="K210" s="25" t="s">
        <v>375</v>
      </c>
      <c r="L210" s="25">
        <v>30</v>
      </c>
      <c r="M210" s="26"/>
      <c r="N210" s="26"/>
      <c r="O210" s="26"/>
      <c r="P210" s="26"/>
      <c r="Q210" s="26"/>
      <c r="R210" s="5">
        <f t="shared" si="3"/>
        <v>0.28111509794149642</v>
      </c>
      <c r="S210" s="3">
        <v>3.3733811752979568</v>
      </c>
      <c r="T210" s="5">
        <v>112.44603917659855</v>
      </c>
      <c r="U210" s="26"/>
      <c r="V210" s="5"/>
      <c r="W210" s="25"/>
      <c r="X210" s="26"/>
      <c r="Y210" s="26"/>
      <c r="Z210" s="5"/>
      <c r="AA210" s="25" t="s">
        <v>357</v>
      </c>
      <c r="AB210" s="26" t="s">
        <v>249</v>
      </c>
      <c r="AC210" s="26"/>
    </row>
    <row r="211" spans="1:29" x14ac:dyDescent="0.3">
      <c r="A211" s="43">
        <v>43364</v>
      </c>
      <c r="B211" s="44" t="s">
        <v>253</v>
      </c>
      <c r="C211" s="45"/>
      <c r="D211" s="44"/>
      <c r="E211" s="55">
        <v>91</v>
      </c>
      <c r="F211" s="25" t="s">
        <v>118</v>
      </c>
      <c r="G211" s="26" t="s">
        <v>360</v>
      </c>
      <c r="H211" s="26"/>
      <c r="I211" s="25" t="s">
        <v>360</v>
      </c>
      <c r="J211" s="25" t="s">
        <v>258</v>
      </c>
      <c r="K211" s="25" t="s">
        <v>375</v>
      </c>
      <c r="L211" s="25">
        <v>30</v>
      </c>
      <c r="M211" s="26"/>
      <c r="N211" s="26"/>
      <c r="O211" s="26"/>
      <c r="P211" s="26"/>
      <c r="Q211" s="26"/>
      <c r="R211" s="5">
        <f t="shared" si="3"/>
        <v>0.88089397244615941</v>
      </c>
      <c r="S211" s="3">
        <v>10.570727669353913</v>
      </c>
      <c r="T211" s="5">
        <v>352.35758897846375</v>
      </c>
      <c r="U211" s="26"/>
      <c r="V211" s="5"/>
      <c r="W211" s="25"/>
      <c r="X211" s="26"/>
      <c r="Y211" s="26"/>
      <c r="Z211" s="5"/>
      <c r="AA211" s="25" t="s">
        <v>357</v>
      </c>
      <c r="AB211" s="26" t="s">
        <v>249</v>
      </c>
      <c r="AC211" s="26"/>
    </row>
    <row r="212" spans="1:29" x14ac:dyDescent="0.3">
      <c r="A212" s="43">
        <v>43368</v>
      </c>
      <c r="B212" s="44" t="s">
        <v>253</v>
      </c>
      <c r="C212" s="45"/>
      <c r="D212" s="44"/>
      <c r="E212" s="55">
        <v>107</v>
      </c>
      <c r="F212" s="25" t="s">
        <v>118</v>
      </c>
      <c r="G212" s="26" t="s">
        <v>360</v>
      </c>
      <c r="H212" s="26"/>
      <c r="I212" s="25" t="s">
        <v>360</v>
      </c>
      <c r="J212" s="25" t="s">
        <v>258</v>
      </c>
      <c r="K212" s="25" t="s">
        <v>375</v>
      </c>
      <c r="L212" s="25">
        <v>30</v>
      </c>
      <c r="M212" s="26"/>
      <c r="N212" s="26"/>
      <c r="O212" s="26"/>
      <c r="P212" s="26"/>
      <c r="Q212" s="26"/>
      <c r="R212" s="5">
        <f t="shared" si="3"/>
        <v>0.70988354642679674</v>
      </c>
      <c r="S212" s="3">
        <v>8.5186025571215609</v>
      </c>
      <c r="T212" s="5">
        <v>283.95341857071872</v>
      </c>
      <c r="U212" s="26"/>
      <c r="V212" s="5"/>
      <c r="W212" s="25"/>
      <c r="X212" s="26"/>
      <c r="Y212" s="26"/>
      <c r="Z212" s="5"/>
      <c r="AA212" s="25" t="s">
        <v>357</v>
      </c>
      <c r="AB212" s="26" t="s">
        <v>249</v>
      </c>
      <c r="AC212" s="26"/>
    </row>
    <row r="213" spans="1:29" x14ac:dyDescent="0.3">
      <c r="A213" s="43">
        <v>43369</v>
      </c>
      <c r="B213" s="44" t="s">
        <v>253</v>
      </c>
      <c r="C213" s="45"/>
      <c r="D213" s="44"/>
      <c r="E213" s="55">
        <v>111</v>
      </c>
      <c r="F213" s="25" t="s">
        <v>118</v>
      </c>
      <c r="G213" s="26" t="s">
        <v>360</v>
      </c>
      <c r="H213" s="26"/>
      <c r="I213" s="25" t="s">
        <v>360</v>
      </c>
      <c r="J213" s="25" t="s">
        <v>258</v>
      </c>
      <c r="K213" s="25" t="s">
        <v>375</v>
      </c>
      <c r="L213" s="25">
        <v>30</v>
      </c>
      <c r="M213" s="26"/>
      <c r="N213" s="26"/>
      <c r="O213" s="26"/>
      <c r="P213" s="26"/>
      <c r="Q213" s="26"/>
      <c r="R213" s="5">
        <f t="shared" si="3"/>
        <v>0.26807007185412179</v>
      </c>
      <c r="S213" s="3">
        <v>3.2168408622494615</v>
      </c>
      <c r="T213" s="5">
        <v>107.22802874164871</v>
      </c>
      <c r="U213" s="26"/>
      <c r="V213" s="5"/>
      <c r="W213" s="25"/>
      <c r="X213" s="26"/>
      <c r="Y213" s="26"/>
      <c r="Z213" s="5"/>
      <c r="AA213" s="25" t="s">
        <v>357</v>
      </c>
      <c r="AB213" s="26" t="s">
        <v>249</v>
      </c>
      <c r="AC213" s="26"/>
    </row>
    <row r="214" spans="1:29" x14ac:dyDescent="0.3">
      <c r="A214" s="43">
        <v>43370</v>
      </c>
      <c r="B214" s="44" t="s">
        <v>253</v>
      </c>
      <c r="C214" s="45"/>
      <c r="D214" s="44"/>
      <c r="E214" s="55">
        <v>129</v>
      </c>
      <c r="F214" s="25" t="s">
        <v>118</v>
      </c>
      <c r="G214" s="26" t="s">
        <v>360</v>
      </c>
      <c r="H214" s="26"/>
      <c r="I214" s="25" t="s">
        <v>360</v>
      </c>
      <c r="J214" s="25" t="s">
        <v>258</v>
      </c>
      <c r="K214" s="25" t="s">
        <v>375</v>
      </c>
      <c r="L214" s="25">
        <v>30</v>
      </c>
      <c r="M214" s="26"/>
      <c r="N214" s="26"/>
      <c r="O214" s="26"/>
      <c r="P214" s="26"/>
      <c r="Q214" s="26"/>
      <c r="R214" s="5">
        <f t="shared" si="3"/>
        <v>0.13800335092175944</v>
      </c>
      <c r="S214" s="3">
        <v>1.6560402110611134</v>
      </c>
      <c r="T214" s="5">
        <v>55.201340368703782</v>
      </c>
      <c r="U214" s="26"/>
      <c r="V214" s="5"/>
      <c r="W214" s="25"/>
      <c r="X214" s="26"/>
      <c r="Y214" s="26"/>
      <c r="Z214" s="5"/>
      <c r="AA214" s="25" t="s">
        <v>357</v>
      </c>
      <c r="AB214" s="26" t="s">
        <v>249</v>
      </c>
      <c r="AC214" s="26"/>
    </row>
    <row r="215" spans="1:29" x14ac:dyDescent="0.3">
      <c r="A215" s="43">
        <v>43369</v>
      </c>
      <c r="B215" s="44" t="s">
        <v>253</v>
      </c>
      <c r="C215" s="45"/>
      <c r="D215" s="44"/>
      <c r="E215" s="55">
        <v>125</v>
      </c>
      <c r="F215" s="25" t="s">
        <v>118</v>
      </c>
      <c r="G215" s="26" t="s">
        <v>360</v>
      </c>
      <c r="H215" s="26"/>
      <c r="I215" s="25" t="s">
        <v>360</v>
      </c>
      <c r="J215" s="25" t="s">
        <v>258</v>
      </c>
      <c r="K215" s="25" t="s">
        <v>375</v>
      </c>
      <c r="L215" s="25">
        <v>30</v>
      </c>
      <c r="M215" s="26"/>
      <c r="N215" s="26"/>
      <c r="O215" s="26"/>
      <c r="P215" s="26"/>
      <c r="Q215" s="26"/>
      <c r="R215" s="5">
        <f t="shared" si="3"/>
        <v>0.11591879678838428</v>
      </c>
      <c r="S215" s="3">
        <v>1.3910255614606113</v>
      </c>
      <c r="T215" s="5">
        <v>46.367518715353711</v>
      </c>
      <c r="U215" s="26"/>
      <c r="V215" s="5"/>
      <c r="W215" s="25"/>
      <c r="X215" s="26"/>
      <c r="Y215" s="26"/>
      <c r="Z215" s="5"/>
      <c r="AA215" s="25" t="s">
        <v>357</v>
      </c>
      <c r="AB215" s="26" t="s">
        <v>249</v>
      </c>
      <c r="AC215" s="26"/>
    </row>
    <row r="216" spans="1:29" x14ac:dyDescent="0.3">
      <c r="A216" s="43">
        <v>43369</v>
      </c>
      <c r="B216" s="44" t="s">
        <v>253</v>
      </c>
      <c r="C216" s="45"/>
      <c r="D216" s="44"/>
      <c r="E216" s="55">
        <v>119</v>
      </c>
      <c r="F216" s="25" t="s">
        <v>118</v>
      </c>
      <c r="G216" s="26" t="s">
        <v>360</v>
      </c>
      <c r="H216" s="26"/>
      <c r="I216" s="25" t="s">
        <v>360</v>
      </c>
      <c r="J216" s="25" t="s">
        <v>258</v>
      </c>
      <c r="K216" s="25" t="s">
        <v>375</v>
      </c>
      <c r="L216" s="25">
        <v>30</v>
      </c>
      <c r="M216" s="26"/>
      <c r="N216" s="26"/>
      <c r="O216" s="26"/>
      <c r="P216" s="26"/>
      <c r="Q216" s="26"/>
      <c r="R216" s="5">
        <f t="shared" si="3"/>
        <v>0.29463515299003568</v>
      </c>
      <c r="S216" s="3">
        <v>3.5356218358804279</v>
      </c>
      <c r="T216" s="5">
        <v>117.85406119601426</v>
      </c>
      <c r="U216" s="26"/>
      <c r="V216" s="5"/>
      <c r="W216" s="25"/>
      <c r="X216" s="26"/>
      <c r="Y216" s="26"/>
      <c r="Z216" s="5"/>
      <c r="AA216" s="25" t="s">
        <v>357</v>
      </c>
      <c r="AB216" s="26" t="s">
        <v>249</v>
      </c>
      <c r="AC216" s="26"/>
    </row>
    <row r="217" spans="1:29" x14ac:dyDescent="0.3">
      <c r="A217" s="43">
        <v>43370</v>
      </c>
      <c r="B217" s="44" t="s">
        <v>253</v>
      </c>
      <c r="C217" s="45"/>
      <c r="D217" s="44"/>
      <c r="E217" s="55">
        <v>131</v>
      </c>
      <c r="F217" s="25" t="s">
        <v>118</v>
      </c>
      <c r="G217" s="26" t="s">
        <v>360</v>
      </c>
      <c r="H217" s="26"/>
      <c r="I217" s="25" t="s">
        <v>360</v>
      </c>
      <c r="J217" s="25" t="s">
        <v>258</v>
      </c>
      <c r="K217" s="25" t="s">
        <v>375</v>
      </c>
      <c r="L217" s="25">
        <v>30</v>
      </c>
      <c r="M217" s="26"/>
      <c r="N217" s="26"/>
      <c r="O217" s="26"/>
      <c r="P217" s="26"/>
      <c r="Q217" s="26"/>
      <c r="R217" s="5">
        <f t="shared" ref="R217:R248" si="4">S217/12</f>
        <v>0.53039568048510632</v>
      </c>
      <c r="S217" s="3">
        <v>6.3647481658212763</v>
      </c>
      <c r="T217" s="5">
        <v>212.15827219404255</v>
      </c>
      <c r="U217" s="26"/>
      <c r="V217" s="5"/>
      <c r="W217" s="25"/>
      <c r="X217" s="26"/>
      <c r="Y217" s="26"/>
      <c r="Z217" s="5"/>
      <c r="AA217" s="25" t="s">
        <v>357</v>
      </c>
      <c r="AB217" s="26" t="s">
        <v>249</v>
      </c>
      <c r="AC217" s="26"/>
    </row>
    <row r="218" spans="1:29" x14ac:dyDescent="0.3">
      <c r="A218" s="43">
        <v>43369</v>
      </c>
      <c r="B218" s="44" t="s">
        <v>253</v>
      </c>
      <c r="C218" s="45"/>
      <c r="D218" s="44"/>
      <c r="E218" s="55">
        <v>115</v>
      </c>
      <c r="F218" s="25" t="s">
        <v>118</v>
      </c>
      <c r="G218" s="26" t="s">
        <v>360</v>
      </c>
      <c r="H218" s="26"/>
      <c r="I218" s="25" t="s">
        <v>360</v>
      </c>
      <c r="J218" s="25" t="s">
        <v>258</v>
      </c>
      <c r="K218" s="25" t="s">
        <v>375</v>
      </c>
      <c r="L218" s="25">
        <v>30</v>
      </c>
      <c r="M218" s="26"/>
      <c r="N218" s="26"/>
      <c r="O218" s="26"/>
      <c r="P218" s="26"/>
      <c r="Q218" s="26"/>
      <c r="R218" s="5">
        <f t="shared" si="4"/>
        <v>0.12775382486387529</v>
      </c>
      <c r="S218" s="3">
        <v>1.5330458983665034</v>
      </c>
      <c r="T218" s="5">
        <v>51.101529945550112</v>
      </c>
      <c r="U218" s="26"/>
      <c r="V218" s="5"/>
      <c r="W218" s="25"/>
      <c r="X218" s="26"/>
      <c r="Y218" s="26"/>
      <c r="Z218" s="5"/>
      <c r="AA218" s="25" t="s">
        <v>357</v>
      </c>
      <c r="AB218" s="26" t="s">
        <v>249</v>
      </c>
      <c r="AC218" s="26"/>
    </row>
    <row r="219" spans="1:29" x14ac:dyDescent="0.3">
      <c r="A219" s="43">
        <v>43370</v>
      </c>
      <c r="B219" s="44" t="s">
        <v>253</v>
      </c>
      <c r="C219" s="45"/>
      <c r="D219" s="44"/>
      <c r="E219" s="55">
        <v>127</v>
      </c>
      <c r="F219" s="25" t="s">
        <v>118</v>
      </c>
      <c r="G219" s="26" t="s">
        <v>360</v>
      </c>
      <c r="H219" s="26"/>
      <c r="I219" s="25" t="s">
        <v>360</v>
      </c>
      <c r="J219" s="25" t="s">
        <v>258</v>
      </c>
      <c r="K219" s="25" t="s">
        <v>375</v>
      </c>
      <c r="L219" s="25">
        <v>30</v>
      </c>
      <c r="M219" s="26"/>
      <c r="N219" s="26"/>
      <c r="O219" s="26"/>
      <c r="P219" s="26"/>
      <c r="Q219" s="26"/>
      <c r="R219" s="5">
        <f t="shared" si="4"/>
        <v>0.50043231524239717</v>
      </c>
      <c r="S219" s="3">
        <v>6.0051877829087656</v>
      </c>
      <c r="T219" s="5">
        <v>200.17292609695886</v>
      </c>
      <c r="U219" s="26"/>
      <c r="V219" s="5"/>
      <c r="W219" s="25"/>
      <c r="X219" s="26"/>
      <c r="Y219" s="26"/>
      <c r="Z219" s="5"/>
      <c r="AA219" s="25" t="s">
        <v>357</v>
      </c>
      <c r="AB219" s="26" t="s">
        <v>249</v>
      </c>
      <c r="AC219" s="26"/>
    </row>
    <row r="220" spans="1:29" x14ac:dyDescent="0.3">
      <c r="A220" s="43">
        <v>43371</v>
      </c>
      <c r="B220" s="44" t="s">
        <v>253</v>
      </c>
      <c r="C220" s="45"/>
      <c r="D220" s="44"/>
      <c r="E220" s="55">
        <v>137</v>
      </c>
      <c r="F220" s="25" t="s">
        <v>118</v>
      </c>
      <c r="G220" s="26" t="s">
        <v>360</v>
      </c>
      <c r="H220" s="26"/>
      <c r="I220" s="25" t="s">
        <v>360</v>
      </c>
      <c r="J220" s="25" t="s">
        <v>258</v>
      </c>
      <c r="K220" s="25" t="s">
        <v>375</v>
      </c>
      <c r="L220" s="25">
        <v>30</v>
      </c>
      <c r="M220" s="26"/>
      <c r="N220" s="26"/>
      <c r="O220" s="26"/>
      <c r="P220" s="26"/>
      <c r="Q220" s="26"/>
      <c r="R220" s="5">
        <f t="shared" si="4"/>
        <v>0.24285699622306198</v>
      </c>
      <c r="S220" s="3">
        <v>2.9142839546767436</v>
      </c>
      <c r="T220" s="5">
        <v>97.142798489224788</v>
      </c>
      <c r="U220" s="26"/>
      <c r="V220" s="5"/>
      <c r="W220" s="25"/>
      <c r="X220" s="26"/>
      <c r="Y220" s="26"/>
      <c r="Z220" s="5"/>
      <c r="AA220" s="25" t="s">
        <v>357</v>
      </c>
      <c r="AB220" s="26" t="s">
        <v>249</v>
      </c>
      <c r="AC220" s="26"/>
    </row>
    <row r="221" spans="1:29" x14ac:dyDescent="0.3">
      <c r="A221" s="43">
        <v>43370</v>
      </c>
      <c r="B221" s="44" t="s">
        <v>253</v>
      </c>
      <c r="C221" s="45"/>
      <c r="D221" s="44"/>
      <c r="E221" s="55">
        <v>123</v>
      </c>
      <c r="F221" s="25" t="s">
        <v>118</v>
      </c>
      <c r="G221" s="26" t="s">
        <v>360</v>
      </c>
      <c r="H221" s="26"/>
      <c r="I221" s="25" t="s">
        <v>360</v>
      </c>
      <c r="J221" s="25" t="s">
        <v>258</v>
      </c>
      <c r="K221" s="25" t="s">
        <v>375</v>
      </c>
      <c r="L221" s="25">
        <v>30</v>
      </c>
      <c r="M221" s="26"/>
      <c r="N221" s="26"/>
      <c r="O221" s="26"/>
      <c r="P221" s="26"/>
      <c r="Q221" s="26"/>
      <c r="R221" s="5">
        <f t="shared" si="4"/>
        <v>0.57154049665985018</v>
      </c>
      <c r="S221" s="3">
        <v>6.8584859599182018</v>
      </c>
      <c r="T221" s="5">
        <v>228.61619866394005</v>
      </c>
      <c r="U221" s="26"/>
      <c r="V221" s="5"/>
      <c r="W221" s="25"/>
      <c r="X221" s="26"/>
      <c r="Y221" s="26"/>
      <c r="Z221" s="5"/>
      <c r="AA221" s="25" t="s">
        <v>357</v>
      </c>
      <c r="AB221" s="26" t="s">
        <v>249</v>
      </c>
      <c r="AC221" s="26"/>
    </row>
    <row r="222" spans="1:29" x14ac:dyDescent="0.3">
      <c r="A222" s="43">
        <v>43371</v>
      </c>
      <c r="B222" s="44" t="s">
        <v>253</v>
      </c>
      <c r="C222" s="45"/>
      <c r="D222" s="44"/>
      <c r="E222" s="55">
        <v>133</v>
      </c>
      <c r="F222" s="25" t="s">
        <v>118</v>
      </c>
      <c r="G222" s="26" t="s">
        <v>360</v>
      </c>
      <c r="H222" s="26"/>
      <c r="I222" s="25" t="s">
        <v>360</v>
      </c>
      <c r="J222" s="25" t="s">
        <v>258</v>
      </c>
      <c r="K222" s="25" t="s">
        <v>375</v>
      </c>
      <c r="L222" s="25">
        <v>30</v>
      </c>
      <c r="M222" s="26"/>
      <c r="N222" s="26"/>
      <c r="O222" s="26"/>
      <c r="P222" s="26"/>
      <c r="Q222" s="26"/>
      <c r="R222" s="5">
        <f t="shared" si="4"/>
        <v>0.12289391318426522</v>
      </c>
      <c r="S222" s="3">
        <v>1.4747269582111826</v>
      </c>
      <c r="T222" s="5">
        <v>49.157565273706084</v>
      </c>
      <c r="U222" s="26"/>
      <c r="V222" s="5"/>
      <c r="W222" s="25"/>
      <c r="X222" s="26"/>
      <c r="Y222" s="26"/>
      <c r="Z222" s="5"/>
      <c r="AA222" s="25" t="s">
        <v>357</v>
      </c>
      <c r="AB222" s="26" t="s">
        <v>249</v>
      </c>
      <c r="AC222" s="26"/>
    </row>
    <row r="223" spans="1:29" x14ac:dyDescent="0.3">
      <c r="A223" s="43">
        <v>43372</v>
      </c>
      <c r="B223" s="44" t="s">
        <v>253</v>
      </c>
      <c r="C223" s="45"/>
      <c r="D223" s="44"/>
      <c r="E223" s="56">
        <v>141</v>
      </c>
      <c r="F223" s="25" t="s">
        <v>118</v>
      </c>
      <c r="G223" s="26" t="s">
        <v>360</v>
      </c>
      <c r="H223" s="26"/>
      <c r="I223" s="25" t="s">
        <v>360</v>
      </c>
      <c r="J223" s="25" t="s">
        <v>258</v>
      </c>
      <c r="K223" s="25" t="s">
        <v>375</v>
      </c>
      <c r="L223" s="25">
        <v>30</v>
      </c>
      <c r="M223" s="26"/>
      <c r="N223" s="26"/>
      <c r="O223" s="26"/>
      <c r="P223" s="26"/>
      <c r="Q223" s="26"/>
      <c r="R223" s="5">
        <f t="shared" si="4"/>
        <v>0.12914237105804963</v>
      </c>
      <c r="S223" s="3">
        <v>1.5497084526965954</v>
      </c>
      <c r="T223" s="5">
        <v>51.656948423219852</v>
      </c>
      <c r="U223" s="26"/>
      <c r="V223" s="5"/>
      <c r="W223" s="25"/>
      <c r="X223" s="26"/>
      <c r="Y223" s="26"/>
      <c r="Z223" s="5"/>
      <c r="AA223" s="25" t="s">
        <v>357</v>
      </c>
      <c r="AB223" s="26" t="s">
        <v>249</v>
      </c>
      <c r="AC223" s="26"/>
    </row>
    <row r="224" spans="1:29" x14ac:dyDescent="0.3">
      <c r="A224" s="46">
        <v>43362</v>
      </c>
      <c r="B224" s="44" t="s">
        <v>253</v>
      </c>
      <c r="C224" s="39"/>
      <c r="D224" s="23"/>
      <c r="E224" s="24" t="s">
        <v>350</v>
      </c>
      <c r="F224" s="25" t="s">
        <v>118</v>
      </c>
      <c r="G224" s="26" t="s">
        <v>167</v>
      </c>
      <c r="H224" s="26"/>
      <c r="I224" s="25" t="s">
        <v>373</v>
      </c>
      <c r="J224" s="3" t="s">
        <v>354</v>
      </c>
      <c r="K224" s="25" t="s">
        <v>376</v>
      </c>
      <c r="L224" s="6">
        <v>2329.4173804662014</v>
      </c>
      <c r="M224" s="3">
        <v>366.63803753998201</v>
      </c>
      <c r="N224" s="6">
        <v>269890.4976</v>
      </c>
      <c r="O224" s="27">
        <v>59783.019835502309</v>
      </c>
      <c r="P224" s="6">
        <v>79.760000000000005</v>
      </c>
      <c r="Q224" s="6">
        <v>5.7708231648526542</v>
      </c>
      <c r="R224" s="5">
        <f t="shared" si="4"/>
        <v>8.1858947348176994</v>
      </c>
      <c r="S224" s="16">
        <v>98.230736817812399</v>
      </c>
      <c r="T224" s="5">
        <v>42.169659092245993</v>
      </c>
      <c r="U224" s="5">
        <v>0.15624729090960776</v>
      </c>
      <c r="V224" s="5">
        <f t="shared" ref="V224:V243" si="5">W224/14</f>
        <v>0.89022942719745912</v>
      </c>
      <c r="W224" s="16">
        <v>12.463211980764427</v>
      </c>
      <c r="X224" s="5">
        <v>5.3503558809499756</v>
      </c>
      <c r="Y224" s="5">
        <v>1.9824172872064744E-2</v>
      </c>
      <c r="Z224" s="5">
        <f t="shared" ref="Z224:Z243" si="6">R224/V224</f>
        <v>9.19526414734211</v>
      </c>
      <c r="AA224" s="25" t="s">
        <v>357</v>
      </c>
      <c r="AB224" s="26" t="s">
        <v>249</v>
      </c>
      <c r="AC224" s="26"/>
    </row>
    <row r="225" spans="1:29" x14ac:dyDescent="0.3">
      <c r="A225" s="46">
        <v>43363</v>
      </c>
      <c r="B225" s="44" t="s">
        <v>253</v>
      </c>
      <c r="C225" s="39"/>
      <c r="D225" s="23"/>
      <c r="E225" s="24" t="s">
        <v>349</v>
      </c>
      <c r="F225" s="25" t="s">
        <v>118</v>
      </c>
      <c r="G225" s="26" t="s">
        <v>167</v>
      </c>
      <c r="H225" s="26"/>
      <c r="I225" s="25" t="s">
        <v>374</v>
      </c>
      <c r="J225" s="3" t="s">
        <v>355</v>
      </c>
      <c r="K225" s="25" t="s">
        <v>376</v>
      </c>
      <c r="L225" s="6">
        <v>898.11637583892616</v>
      </c>
      <c r="M225" s="3">
        <v>28.275153576453143</v>
      </c>
      <c r="N225" s="6"/>
      <c r="O225" s="27"/>
      <c r="P225" s="6"/>
      <c r="Q225" s="6"/>
      <c r="R225" s="5">
        <f t="shared" si="4"/>
        <v>8.5650950496014087</v>
      </c>
      <c r="S225" s="16">
        <v>102.7811405952169</v>
      </c>
      <c r="T225" s="5">
        <v>114.44078224184425</v>
      </c>
      <c r="U225" s="5"/>
      <c r="V225" s="5">
        <f t="shared" si="5"/>
        <v>0.78655239074957273</v>
      </c>
      <c r="W225" s="16">
        <v>11.011733470494018</v>
      </c>
      <c r="X225" s="5">
        <v>12.260920485062986</v>
      </c>
      <c r="Y225" s="5"/>
      <c r="Z225" s="5">
        <f t="shared" si="6"/>
        <v>10.889414551825341</v>
      </c>
      <c r="AA225" s="25" t="s">
        <v>357</v>
      </c>
      <c r="AB225" s="26" t="s">
        <v>249</v>
      </c>
      <c r="AC225" s="26"/>
    </row>
    <row r="226" spans="1:29" x14ac:dyDescent="0.3">
      <c r="A226" s="46">
        <v>43364</v>
      </c>
      <c r="B226" s="44" t="s">
        <v>253</v>
      </c>
      <c r="C226" s="39"/>
      <c r="D226" s="23"/>
      <c r="E226" s="24" t="s">
        <v>348</v>
      </c>
      <c r="F226" s="25" t="s">
        <v>118</v>
      </c>
      <c r="G226" s="26" t="s">
        <v>167</v>
      </c>
      <c r="H226" s="26"/>
      <c r="I226" s="25" t="s">
        <v>374</v>
      </c>
      <c r="J226" s="3" t="s">
        <v>355</v>
      </c>
      <c r="K226" s="25" t="s">
        <v>376</v>
      </c>
      <c r="L226" s="6">
        <v>1251.3354424108895</v>
      </c>
      <c r="M226" s="3">
        <v>166.55113623501927</v>
      </c>
      <c r="N226" s="6">
        <v>1133056.6860869566</v>
      </c>
      <c r="O226" s="27">
        <v>342621.64927980414</v>
      </c>
      <c r="P226" s="6">
        <v>128.17391304347828</v>
      </c>
      <c r="Q226" s="6">
        <v>12.192842426080199</v>
      </c>
      <c r="R226" s="5">
        <f t="shared" si="4"/>
        <v>10.859549934418487</v>
      </c>
      <c r="S226" s="16">
        <v>130.31459921302184</v>
      </c>
      <c r="T226" s="5">
        <v>104.14042054299267</v>
      </c>
      <c r="U226" s="5">
        <v>9.191104189380371E-2</v>
      </c>
      <c r="V226" s="5">
        <f t="shared" si="5"/>
        <v>1.1448183087564927</v>
      </c>
      <c r="W226" s="16">
        <v>16.027456322590897</v>
      </c>
      <c r="X226" s="5">
        <v>12.808281280446709</v>
      </c>
      <c r="Y226" s="5">
        <v>1.1304184016318258E-2</v>
      </c>
      <c r="Z226" s="5">
        <f t="shared" si="6"/>
        <v>9.4858283199664957</v>
      </c>
      <c r="AA226" s="25" t="s">
        <v>357</v>
      </c>
      <c r="AB226" s="26" t="s">
        <v>249</v>
      </c>
      <c r="AC226" s="26"/>
    </row>
    <row r="227" spans="1:29" x14ac:dyDescent="0.3">
      <c r="A227" s="46">
        <v>43363</v>
      </c>
      <c r="B227" s="44" t="s">
        <v>253</v>
      </c>
      <c r="C227" s="39"/>
      <c r="D227" s="23"/>
      <c r="E227" s="24" t="s">
        <v>347</v>
      </c>
      <c r="F227" s="25" t="s">
        <v>118</v>
      </c>
      <c r="G227" s="26" t="s">
        <v>167</v>
      </c>
      <c r="H227" s="26"/>
      <c r="I227" s="25" t="s">
        <v>373</v>
      </c>
      <c r="J227" s="3" t="s">
        <v>354</v>
      </c>
      <c r="K227" s="25" t="s">
        <v>376</v>
      </c>
      <c r="L227" s="6">
        <v>2559.688902867927</v>
      </c>
      <c r="M227" s="3">
        <v>451.33480968673246</v>
      </c>
      <c r="N227" s="6">
        <v>543062.3456</v>
      </c>
      <c r="O227" s="27">
        <v>109253.3118238747</v>
      </c>
      <c r="P227" s="6">
        <v>100.76000000000002</v>
      </c>
      <c r="Q227" s="6">
        <v>6.8602040785970795</v>
      </c>
      <c r="R227" s="5">
        <f t="shared" si="4"/>
        <v>7.7899526842819569</v>
      </c>
      <c r="S227" s="16">
        <v>93.479432211383482</v>
      </c>
      <c r="T227" s="5">
        <v>36.519841183296627</v>
      </c>
      <c r="U227" s="5">
        <v>6.7247971580404547E-2</v>
      </c>
      <c r="V227" s="5">
        <f t="shared" si="5"/>
        <v>0.76162498776246346</v>
      </c>
      <c r="W227" s="16">
        <v>10.662749828674489</v>
      </c>
      <c r="X227" s="5">
        <v>4.1656428704002773</v>
      </c>
      <c r="Y227" s="5">
        <v>7.6706531103678081E-3</v>
      </c>
      <c r="Z227" s="5">
        <f t="shared" si="6"/>
        <v>10.228068681369862</v>
      </c>
      <c r="AA227" s="25" t="s">
        <v>357</v>
      </c>
      <c r="AB227" s="26" t="s">
        <v>249</v>
      </c>
      <c r="AC227" s="26"/>
    </row>
    <row r="228" spans="1:29" x14ac:dyDescent="0.3">
      <c r="A228" s="46">
        <v>43364</v>
      </c>
      <c r="B228" s="44" t="s">
        <v>253</v>
      </c>
      <c r="C228" s="39"/>
      <c r="D228" s="23"/>
      <c r="E228" s="24" t="s">
        <v>346</v>
      </c>
      <c r="F228" s="25" t="s">
        <v>118</v>
      </c>
      <c r="G228" s="26" t="s">
        <v>167</v>
      </c>
      <c r="H228" s="26"/>
      <c r="I228" s="25" t="s">
        <v>374</v>
      </c>
      <c r="J228" s="3" t="s">
        <v>355</v>
      </c>
      <c r="K228" s="25" t="s">
        <v>376</v>
      </c>
      <c r="L228" s="6">
        <v>910</v>
      </c>
      <c r="M228" s="3">
        <v>26.016111756008989</v>
      </c>
      <c r="N228" s="6"/>
      <c r="O228" s="27"/>
      <c r="P228" s="6"/>
      <c r="Q228" s="6"/>
      <c r="R228" s="5">
        <f t="shared" si="4"/>
        <v>7.4919497878956447</v>
      </c>
      <c r="S228" s="16">
        <v>89.903397454747733</v>
      </c>
      <c r="T228" s="5">
        <v>98.794942257964536</v>
      </c>
      <c r="U228" s="5"/>
      <c r="V228" s="5">
        <f t="shared" si="5"/>
        <v>0.68833992012168321</v>
      </c>
      <c r="W228" s="16">
        <v>9.6367588817035656</v>
      </c>
      <c r="X228" s="5">
        <v>10.589844924948972</v>
      </c>
      <c r="Y228" s="5"/>
      <c r="Z228" s="5">
        <f t="shared" si="6"/>
        <v>10.884084402036764</v>
      </c>
      <c r="AA228" s="25" t="s">
        <v>357</v>
      </c>
      <c r="AB228" s="26" t="s">
        <v>249</v>
      </c>
      <c r="AC228" s="26"/>
    </row>
    <row r="229" spans="1:29" x14ac:dyDescent="0.3">
      <c r="A229" s="46">
        <v>43364</v>
      </c>
      <c r="B229" s="44" t="s">
        <v>253</v>
      </c>
      <c r="C229" s="39"/>
      <c r="D229" s="23"/>
      <c r="E229" s="24" t="s">
        <v>345</v>
      </c>
      <c r="F229" s="25" t="s">
        <v>118</v>
      </c>
      <c r="G229" s="26" t="s">
        <v>167</v>
      </c>
      <c r="H229" s="26"/>
      <c r="I229" s="25" t="s">
        <v>374</v>
      </c>
      <c r="J229" s="3" t="s">
        <v>355</v>
      </c>
      <c r="K229" s="25" t="s">
        <v>376</v>
      </c>
      <c r="L229" s="6">
        <v>925.44572748267933</v>
      </c>
      <c r="M229" s="3">
        <v>129.09566491605426</v>
      </c>
      <c r="N229" s="6">
        <v>1879509.9250000005</v>
      </c>
      <c r="O229" s="27">
        <v>572609.79300176096</v>
      </c>
      <c r="P229" s="6">
        <v>151.54166666666666</v>
      </c>
      <c r="Q229" s="6">
        <v>15.48380650514911</v>
      </c>
      <c r="R229" s="5">
        <f t="shared" si="4"/>
        <v>11.806295091196347</v>
      </c>
      <c r="S229" s="16">
        <v>141.67554109435616</v>
      </c>
      <c r="T229" s="5">
        <v>153.08897851820032</v>
      </c>
      <c r="U229" s="5">
        <v>8.145154036268272E-2</v>
      </c>
      <c r="V229" s="5">
        <f t="shared" si="5"/>
        <v>1.5869989977800769</v>
      </c>
      <c r="W229" s="16">
        <v>22.217985968921077</v>
      </c>
      <c r="X229" s="5">
        <v>24.007875674521291</v>
      </c>
      <c r="Y229" s="5">
        <v>1.2773476402111197E-2</v>
      </c>
      <c r="Z229" s="5">
        <f t="shared" si="6"/>
        <v>7.4393840876466886</v>
      </c>
      <c r="AA229" s="25" t="s">
        <v>357</v>
      </c>
      <c r="AB229" s="26" t="s">
        <v>249</v>
      </c>
      <c r="AC229" s="26"/>
    </row>
    <row r="230" spans="1:29" x14ac:dyDescent="0.3">
      <c r="A230" s="46">
        <v>43362</v>
      </c>
      <c r="B230" s="44" t="s">
        <v>253</v>
      </c>
      <c r="C230" s="39"/>
      <c r="D230" s="23"/>
      <c r="E230" s="24" t="s">
        <v>344</v>
      </c>
      <c r="F230" s="25" t="s">
        <v>118</v>
      </c>
      <c r="G230" s="26" t="s">
        <v>167</v>
      </c>
      <c r="H230" s="26"/>
      <c r="I230" s="25" t="s">
        <v>373</v>
      </c>
      <c r="J230" s="3" t="s">
        <v>354</v>
      </c>
      <c r="K230" s="25" t="s">
        <v>376</v>
      </c>
      <c r="L230" s="6">
        <v>2476.6886509782707</v>
      </c>
      <c r="M230" s="3">
        <v>181.58085519904219</v>
      </c>
      <c r="N230" s="6">
        <v>270031.30692307698</v>
      </c>
      <c r="O230" s="27">
        <v>62213.584225901926</v>
      </c>
      <c r="P230" s="6">
        <v>79.730769230769226</v>
      </c>
      <c r="Q230" s="6">
        <v>6.0736359171782652</v>
      </c>
      <c r="R230" s="5">
        <f t="shared" si="4"/>
        <v>9.1875</v>
      </c>
      <c r="S230" s="16">
        <v>110.25</v>
      </c>
      <c r="T230" s="5">
        <v>44.515082651366853</v>
      </c>
      <c r="U230" s="5">
        <v>0.16485156168965154</v>
      </c>
      <c r="V230" s="5">
        <f t="shared" si="5"/>
        <v>1.4024339522051232</v>
      </c>
      <c r="W230" s="15">
        <v>19.634075330871724</v>
      </c>
      <c r="X230" s="5">
        <v>7.927550894665921</v>
      </c>
      <c r="Y230" s="5">
        <v>2.9357895515886308E-2</v>
      </c>
      <c r="Z230" s="5">
        <f t="shared" si="6"/>
        <v>6.5511106498484253</v>
      </c>
      <c r="AA230" s="25" t="s">
        <v>357</v>
      </c>
      <c r="AB230" s="26" t="s">
        <v>249</v>
      </c>
      <c r="AC230" s="26"/>
    </row>
    <row r="231" spans="1:29" x14ac:dyDescent="0.3">
      <c r="A231" s="46">
        <v>43363</v>
      </c>
      <c r="B231" s="44" t="s">
        <v>253</v>
      </c>
      <c r="C231" s="39"/>
      <c r="D231" s="23"/>
      <c r="E231" s="24" t="s">
        <v>343</v>
      </c>
      <c r="F231" s="25" t="s">
        <v>118</v>
      </c>
      <c r="G231" s="26" t="s">
        <v>167</v>
      </c>
      <c r="H231" s="26"/>
      <c r="I231" s="25" t="s">
        <v>374</v>
      </c>
      <c r="J231" s="3" t="s">
        <v>355</v>
      </c>
      <c r="K231" s="25" t="s">
        <v>376</v>
      </c>
      <c r="L231" s="6">
        <v>163</v>
      </c>
      <c r="M231" s="3">
        <v>61.345574954073754</v>
      </c>
      <c r="N231" s="6">
        <v>3111293.5845833342</v>
      </c>
      <c r="O231" s="27">
        <v>730742.37057389563</v>
      </c>
      <c r="P231" s="6">
        <v>180.04166666666663</v>
      </c>
      <c r="Q231" s="6">
        <v>13.97163545266703</v>
      </c>
      <c r="R231" s="5">
        <f t="shared" si="4"/>
        <v>8.1216666666666661</v>
      </c>
      <c r="S231" s="16">
        <v>97.46</v>
      </c>
      <c r="T231" s="5">
        <v>597.91411042944787</v>
      </c>
      <c r="U231" s="5">
        <v>0.19217540684432735</v>
      </c>
      <c r="V231" s="5">
        <f t="shared" si="5"/>
        <v>1.174070797620981</v>
      </c>
      <c r="W231" s="15">
        <v>16.436991166693733</v>
      </c>
      <c r="X231" s="5">
        <v>100.84043660548303</v>
      </c>
      <c r="Y231" s="5">
        <v>3.2411096498624906E-2</v>
      </c>
      <c r="Z231" s="5">
        <f t="shared" si="6"/>
        <v>6.9175271909697393</v>
      </c>
      <c r="AA231" s="25" t="s">
        <v>357</v>
      </c>
      <c r="AB231" s="26" t="s">
        <v>249</v>
      </c>
      <c r="AC231" s="26"/>
    </row>
    <row r="232" spans="1:29" x14ac:dyDescent="0.3">
      <c r="A232" s="46">
        <v>43364</v>
      </c>
      <c r="B232" s="44" t="s">
        <v>253</v>
      </c>
      <c r="C232" s="39"/>
      <c r="D232" s="23"/>
      <c r="E232" s="24" t="s">
        <v>342</v>
      </c>
      <c r="F232" s="25" t="s">
        <v>118</v>
      </c>
      <c r="G232" s="26" t="s">
        <v>167</v>
      </c>
      <c r="H232" s="26"/>
      <c r="I232" s="25" t="s">
        <v>374</v>
      </c>
      <c r="J232" s="3" t="s">
        <v>355</v>
      </c>
      <c r="K232" s="25" t="s">
        <v>376</v>
      </c>
      <c r="L232" s="6">
        <v>204</v>
      </c>
      <c r="M232" s="3">
        <v>22.695162398533988</v>
      </c>
      <c r="N232" s="6">
        <v>1077245.6091304349</v>
      </c>
      <c r="O232" s="27">
        <v>293545.20622954151</v>
      </c>
      <c r="P232" s="6">
        <v>126.08695652173915</v>
      </c>
      <c r="Q232" s="6">
        <v>11.857534913104876</v>
      </c>
      <c r="R232" s="5">
        <f t="shared" si="4"/>
        <v>1.6924999999999999</v>
      </c>
      <c r="S232" s="16">
        <v>20.309999999999999</v>
      </c>
      <c r="T232" s="5">
        <v>99.558823529411754</v>
      </c>
      <c r="U232" s="5">
        <v>9.2419799798280702E-2</v>
      </c>
      <c r="V232" s="5">
        <f t="shared" si="5"/>
        <v>0.57167668966182539</v>
      </c>
      <c r="W232" s="16">
        <v>8.0034736552655552</v>
      </c>
      <c r="X232" s="5">
        <v>39.232713996399781</v>
      </c>
      <c r="Y232" s="5">
        <v>3.6419469862651731E-2</v>
      </c>
      <c r="Z232" s="5">
        <f t="shared" si="6"/>
        <v>2.9605894915904236</v>
      </c>
      <c r="AA232" s="25" t="s">
        <v>357</v>
      </c>
      <c r="AB232" s="26" t="s">
        <v>249</v>
      </c>
      <c r="AC232" s="26"/>
    </row>
    <row r="233" spans="1:29" x14ac:dyDescent="0.3">
      <c r="A233" s="46">
        <v>43362</v>
      </c>
      <c r="B233" s="44" t="s">
        <v>253</v>
      </c>
      <c r="C233" s="39"/>
      <c r="D233" s="23"/>
      <c r="E233" s="24" t="s">
        <v>341</v>
      </c>
      <c r="F233" s="25" t="s">
        <v>118</v>
      </c>
      <c r="G233" s="26" t="s">
        <v>167</v>
      </c>
      <c r="H233" s="26"/>
      <c r="I233" s="25" t="s">
        <v>373</v>
      </c>
      <c r="J233" s="3" t="s">
        <v>354</v>
      </c>
      <c r="K233" s="25" t="s">
        <v>376</v>
      </c>
      <c r="L233" s="6">
        <v>2389.2135987160409</v>
      </c>
      <c r="M233" s="3">
        <v>384.57088823396953</v>
      </c>
      <c r="N233" s="6"/>
      <c r="O233" s="27"/>
      <c r="P233" s="6"/>
      <c r="Q233" s="6"/>
      <c r="R233" s="5">
        <f t="shared" si="4"/>
        <v>7.9058333333333337</v>
      </c>
      <c r="S233" s="16">
        <v>94.87</v>
      </c>
      <c r="T233" s="5">
        <v>39.70762599500646</v>
      </c>
      <c r="U233" s="5"/>
      <c r="V233" s="5">
        <f t="shared" si="5"/>
        <v>1.2234485185844244</v>
      </c>
      <c r="W233" s="16">
        <v>17.128279260181941</v>
      </c>
      <c r="X233" s="5">
        <v>7.169002917690845</v>
      </c>
      <c r="Y233" s="5"/>
      <c r="Z233" s="5">
        <f t="shared" si="6"/>
        <v>6.4619256251833779</v>
      </c>
      <c r="AA233" s="25" t="s">
        <v>357</v>
      </c>
      <c r="AB233" s="26" t="s">
        <v>249</v>
      </c>
      <c r="AC233" s="26"/>
    </row>
    <row r="234" spans="1:29" x14ac:dyDescent="0.3">
      <c r="A234" s="46">
        <v>43363</v>
      </c>
      <c r="B234" s="44" t="s">
        <v>253</v>
      </c>
      <c r="C234" s="39"/>
      <c r="D234" s="23"/>
      <c r="E234" s="24" t="s">
        <v>340</v>
      </c>
      <c r="F234" s="25" t="s">
        <v>118</v>
      </c>
      <c r="G234" s="26" t="s">
        <v>167</v>
      </c>
      <c r="H234" s="26"/>
      <c r="I234" s="25" t="s">
        <v>374</v>
      </c>
      <c r="J234" s="3" t="s">
        <v>355</v>
      </c>
      <c r="K234" s="25" t="s">
        <v>376</v>
      </c>
      <c r="L234" s="6">
        <v>732.88695914450238</v>
      </c>
      <c r="M234" s="3">
        <v>35.392184474896418</v>
      </c>
      <c r="N234" s="6">
        <v>345985.39920000004</v>
      </c>
      <c r="O234" s="27">
        <v>88814.05954969897</v>
      </c>
      <c r="P234" s="6">
        <v>86.48</v>
      </c>
      <c r="Q234" s="6">
        <v>7.3273187456258517</v>
      </c>
      <c r="R234" s="5">
        <f t="shared" si="4"/>
        <v>3.3524999999999996</v>
      </c>
      <c r="S234" s="16">
        <v>40.229999999999997</v>
      </c>
      <c r="T234" s="5">
        <v>54.892503541010477</v>
      </c>
      <c r="U234" s="5">
        <v>0.15865554924553149</v>
      </c>
      <c r="V234" s="5">
        <f t="shared" si="5"/>
        <v>0.68057534388362784</v>
      </c>
      <c r="W234" s="16">
        <v>9.5280548143707904</v>
      </c>
      <c r="X234" s="5">
        <v>13.000715452070359</v>
      </c>
      <c r="Y234" s="5">
        <v>3.7575907775678062E-2</v>
      </c>
      <c r="Z234" s="5">
        <f t="shared" si="6"/>
        <v>4.9259792176268533</v>
      </c>
      <c r="AA234" s="25" t="s">
        <v>357</v>
      </c>
      <c r="AB234" s="26" t="s">
        <v>249</v>
      </c>
      <c r="AC234" s="26"/>
    </row>
    <row r="235" spans="1:29" x14ac:dyDescent="0.3">
      <c r="A235" s="46">
        <v>43364</v>
      </c>
      <c r="B235" s="44" t="s">
        <v>253</v>
      </c>
      <c r="C235" s="39"/>
      <c r="D235" s="23"/>
      <c r="E235" s="24" t="s">
        <v>339</v>
      </c>
      <c r="F235" s="25" t="s">
        <v>118</v>
      </c>
      <c r="G235" s="26" t="s">
        <v>167</v>
      </c>
      <c r="H235" s="26"/>
      <c r="I235" s="25" t="s">
        <v>374</v>
      </c>
      <c r="J235" s="3" t="s">
        <v>355</v>
      </c>
      <c r="K235" s="25" t="s">
        <v>376</v>
      </c>
      <c r="L235" s="6">
        <v>548.02267896284559</v>
      </c>
      <c r="M235" s="3">
        <v>107.77111390395</v>
      </c>
      <c r="N235" s="6">
        <v>2061256.142916667</v>
      </c>
      <c r="O235" s="27">
        <v>589008.07749365293</v>
      </c>
      <c r="P235" s="6">
        <v>156.49999999999997</v>
      </c>
      <c r="Q235" s="6">
        <v>14.807092894960846</v>
      </c>
      <c r="R235" s="5">
        <f t="shared" si="4"/>
        <v>12.500833333333333</v>
      </c>
      <c r="S235" s="16">
        <v>150.01</v>
      </c>
      <c r="T235" s="5">
        <v>273.72954762364907</v>
      </c>
      <c r="U235" s="5">
        <v>0.13279744420134179</v>
      </c>
      <c r="V235" s="5">
        <f t="shared" si="5"/>
        <v>2.3110967202913142</v>
      </c>
      <c r="W235" s="16">
        <v>32.3553540840784</v>
      </c>
      <c r="X235" s="5">
        <v>59.040173566014047</v>
      </c>
      <c r="Y235" s="5">
        <v>2.8642812669789065E-2</v>
      </c>
      <c r="Z235" s="5">
        <f t="shared" si="6"/>
        <v>5.4090481041215792</v>
      </c>
      <c r="AA235" s="25" t="s">
        <v>357</v>
      </c>
      <c r="AB235" s="26" t="s">
        <v>249</v>
      </c>
      <c r="AC235" s="26"/>
    </row>
    <row r="236" spans="1:29" x14ac:dyDescent="0.3">
      <c r="A236" s="46">
        <v>43362</v>
      </c>
      <c r="B236" s="44" t="s">
        <v>253</v>
      </c>
      <c r="C236" s="39"/>
      <c r="D236" s="23"/>
      <c r="E236" s="24" t="s">
        <v>338</v>
      </c>
      <c r="F236" s="25" t="s">
        <v>118</v>
      </c>
      <c r="G236" s="26" t="s">
        <v>167</v>
      </c>
      <c r="H236" s="26"/>
      <c r="I236" s="25" t="s">
        <v>373</v>
      </c>
      <c r="J236" s="3" t="s">
        <v>354</v>
      </c>
      <c r="K236" s="25" t="s">
        <v>376</v>
      </c>
      <c r="L236" s="6">
        <v>821.50177162250748</v>
      </c>
      <c r="M236" s="3">
        <v>128.9393824072709</v>
      </c>
      <c r="N236" s="6">
        <v>334078.67384615383</v>
      </c>
      <c r="O236" s="27">
        <v>72098.360094431133</v>
      </c>
      <c r="P236" s="6">
        <v>85.653846153846146</v>
      </c>
      <c r="Q236" s="6">
        <v>6.1139330643042618</v>
      </c>
      <c r="R236" s="5">
        <f t="shared" si="4"/>
        <v>6.7283333333333326</v>
      </c>
      <c r="S236" s="16">
        <v>80.739999999999995</v>
      </c>
      <c r="T236" s="5">
        <v>98.28341555555555</v>
      </c>
      <c r="U236" s="5">
        <v>0.29419242606553186</v>
      </c>
      <c r="V236" s="5">
        <f t="shared" si="5"/>
        <v>1.4400483644654349</v>
      </c>
      <c r="W236" s="16">
        <v>20.16067710251609</v>
      </c>
      <c r="X236" s="5">
        <v>24.541246043447639</v>
      </c>
      <c r="Y236" s="5">
        <v>7.3459481148291123E-2</v>
      </c>
      <c r="Z236" s="5">
        <f t="shared" si="6"/>
        <v>4.6722967779148021</v>
      </c>
      <c r="AA236" s="25" t="s">
        <v>357</v>
      </c>
      <c r="AB236" s="26" t="s">
        <v>249</v>
      </c>
      <c r="AC236" s="26"/>
    </row>
    <row r="237" spans="1:29" x14ac:dyDescent="0.3">
      <c r="A237" s="46">
        <v>43363</v>
      </c>
      <c r="B237" s="44" t="s">
        <v>253</v>
      </c>
      <c r="C237" s="39"/>
      <c r="D237" s="23"/>
      <c r="E237" s="24" t="s">
        <v>337</v>
      </c>
      <c r="F237" s="25" t="s">
        <v>118</v>
      </c>
      <c r="G237" s="26" t="s">
        <v>167</v>
      </c>
      <c r="H237" s="26"/>
      <c r="I237" s="25" t="s">
        <v>374</v>
      </c>
      <c r="J237" s="3" t="s">
        <v>355</v>
      </c>
      <c r="K237" s="25" t="s">
        <v>376</v>
      </c>
      <c r="L237" s="6">
        <v>1066.9178850543503</v>
      </c>
      <c r="M237" s="3">
        <v>82.709301968772763</v>
      </c>
      <c r="N237" s="6"/>
      <c r="O237" s="27"/>
      <c r="P237" s="6"/>
      <c r="Q237" s="6"/>
      <c r="R237" s="5">
        <f t="shared" si="4"/>
        <v>3.0516666666666663</v>
      </c>
      <c r="S237" s="16">
        <v>36.619999999999997</v>
      </c>
      <c r="T237" s="5">
        <v>34.323166302657413</v>
      </c>
      <c r="U237" s="5"/>
      <c r="V237" s="5">
        <f t="shared" si="5"/>
        <v>0.72854428536166638</v>
      </c>
      <c r="W237" s="16">
        <v>10.19961999506333</v>
      </c>
      <c r="X237" s="5">
        <v>9.5598922259549024</v>
      </c>
      <c r="Y237" s="5"/>
      <c r="Z237" s="5">
        <f t="shared" si="6"/>
        <v>4.1887181438143433</v>
      </c>
      <c r="AA237" s="25" t="s">
        <v>357</v>
      </c>
      <c r="AB237" s="26" t="s">
        <v>249</v>
      </c>
      <c r="AC237" s="26"/>
    </row>
    <row r="238" spans="1:29" x14ac:dyDescent="0.3">
      <c r="A238" s="46">
        <v>43364</v>
      </c>
      <c r="B238" s="44" t="s">
        <v>253</v>
      </c>
      <c r="C238" s="39"/>
      <c r="D238" s="23"/>
      <c r="E238" s="24" t="s">
        <v>336</v>
      </c>
      <c r="F238" s="25" t="s">
        <v>118</v>
      </c>
      <c r="G238" s="26" t="s">
        <v>167</v>
      </c>
      <c r="H238" s="26"/>
      <c r="I238" s="25" t="s">
        <v>374</v>
      </c>
      <c r="J238" s="3" t="s">
        <v>355</v>
      </c>
      <c r="K238" s="25" t="s">
        <v>376</v>
      </c>
      <c r="L238" s="6">
        <v>643.68814205169224</v>
      </c>
      <c r="M238" s="3">
        <v>82.760399768490828</v>
      </c>
      <c r="N238" s="6">
        <v>834780.92565217405</v>
      </c>
      <c r="O238" s="27">
        <v>341219.41292001499</v>
      </c>
      <c r="P238" s="6">
        <v>114.91304347826086</v>
      </c>
      <c r="Q238" s="6">
        <v>14.749835794158237</v>
      </c>
      <c r="R238" s="5">
        <f t="shared" si="4"/>
        <v>5.2933333333333339</v>
      </c>
      <c r="S238" s="16">
        <v>63.52</v>
      </c>
      <c r="T238" s="5">
        <v>98.68132695055759</v>
      </c>
      <c r="U238" s="5">
        <v>0.11821224457597977</v>
      </c>
      <c r="V238" s="5">
        <f t="shared" si="5"/>
        <v>1.1251861494774293</v>
      </c>
      <c r="W238" s="16">
        <v>15.752606092684012</v>
      </c>
      <c r="X238" s="5">
        <v>24.472419271969404</v>
      </c>
      <c r="Y238" s="5">
        <v>2.9315978024833621E-2</v>
      </c>
      <c r="Z238" s="5">
        <f t="shared" si="6"/>
        <v>4.7044067648643901</v>
      </c>
      <c r="AA238" s="25" t="s">
        <v>357</v>
      </c>
      <c r="AB238" s="26" t="s">
        <v>249</v>
      </c>
      <c r="AC238" s="26"/>
    </row>
    <row r="239" spans="1:29" x14ac:dyDescent="0.3">
      <c r="A239" s="46">
        <v>43362</v>
      </c>
      <c r="B239" s="44" t="s">
        <v>253</v>
      </c>
      <c r="C239" s="39"/>
      <c r="D239" s="23"/>
      <c r="E239" s="24" t="s">
        <v>335</v>
      </c>
      <c r="F239" s="25" t="s">
        <v>118</v>
      </c>
      <c r="G239" s="26" t="s">
        <v>167</v>
      </c>
      <c r="H239" s="26"/>
      <c r="I239" s="25" t="s">
        <v>374</v>
      </c>
      <c r="J239" s="3" t="s">
        <v>355</v>
      </c>
      <c r="K239" s="25" t="s">
        <v>376</v>
      </c>
      <c r="L239" s="6">
        <v>181</v>
      </c>
      <c r="M239" s="3">
        <v>75.120972647160585</v>
      </c>
      <c r="N239" s="6">
        <v>1709366.5595652177</v>
      </c>
      <c r="O239" s="27">
        <v>473650.97273586376</v>
      </c>
      <c r="P239" s="6">
        <v>146.95652173913047</v>
      </c>
      <c r="Q239" s="6">
        <v>14.489811295526321</v>
      </c>
      <c r="R239" s="5">
        <f t="shared" si="4"/>
        <v>5.7233333333333336</v>
      </c>
      <c r="S239" s="16">
        <v>68.680000000000007</v>
      </c>
      <c r="T239" s="5">
        <v>379.44751381215474</v>
      </c>
      <c r="U239" s="5">
        <v>0.22198136010609001</v>
      </c>
      <c r="V239" s="5">
        <f t="shared" si="5"/>
        <v>0.63728740109102744</v>
      </c>
      <c r="W239" s="16">
        <v>8.9220236152743837</v>
      </c>
      <c r="X239" s="5">
        <v>49.292948150687202</v>
      </c>
      <c r="Y239" s="5">
        <v>2.8836967632749882E-2</v>
      </c>
      <c r="Z239" s="5">
        <f t="shared" si="6"/>
        <v>8.9807727620773043</v>
      </c>
      <c r="AA239" s="25" t="s">
        <v>357</v>
      </c>
      <c r="AB239" s="26" t="s">
        <v>249</v>
      </c>
      <c r="AC239" s="26"/>
    </row>
    <row r="240" spans="1:29" x14ac:dyDescent="0.3">
      <c r="A240" s="46">
        <v>43364</v>
      </c>
      <c r="B240" s="44" t="s">
        <v>253</v>
      </c>
      <c r="C240" s="39"/>
      <c r="D240" s="23"/>
      <c r="E240" s="24" t="s">
        <v>334</v>
      </c>
      <c r="F240" s="25" t="s">
        <v>118</v>
      </c>
      <c r="G240" s="26" t="s">
        <v>167</v>
      </c>
      <c r="H240" s="26"/>
      <c r="I240" s="25" t="s">
        <v>374</v>
      </c>
      <c r="J240" s="3" t="s">
        <v>355</v>
      </c>
      <c r="K240" s="25" t="s">
        <v>376</v>
      </c>
      <c r="L240" s="6">
        <v>464.69847371610365</v>
      </c>
      <c r="M240" s="3">
        <v>23.415122484958523</v>
      </c>
      <c r="N240" s="6"/>
      <c r="O240" s="27"/>
      <c r="P240" s="6"/>
      <c r="Q240" s="6"/>
      <c r="R240" s="5">
        <f t="shared" si="4"/>
        <v>6.5708333333333329</v>
      </c>
      <c r="S240" s="16">
        <v>78.849999999999994</v>
      </c>
      <c r="T240" s="5">
        <v>169.67992033511931</v>
      </c>
      <c r="U240" s="5"/>
      <c r="V240" s="5">
        <f t="shared" si="5"/>
        <v>0.7759226873736883</v>
      </c>
      <c r="W240" s="16">
        <v>10.862917623231636</v>
      </c>
      <c r="X240" s="5">
        <v>23.376271362294329</v>
      </c>
      <c r="Y240" s="5"/>
      <c r="Z240" s="5">
        <f t="shared" si="6"/>
        <v>8.4684124336846285</v>
      </c>
      <c r="AA240" s="25" t="s">
        <v>357</v>
      </c>
      <c r="AB240" s="26" t="s">
        <v>249</v>
      </c>
      <c r="AC240" s="26"/>
    </row>
    <row r="241" spans="1:29" x14ac:dyDescent="0.3">
      <c r="A241" s="46">
        <v>43362</v>
      </c>
      <c r="B241" s="44" t="s">
        <v>253</v>
      </c>
      <c r="C241" s="39"/>
      <c r="D241" s="23"/>
      <c r="E241" s="24" t="s">
        <v>333</v>
      </c>
      <c r="F241" s="25" t="s">
        <v>118</v>
      </c>
      <c r="G241" s="26" t="s">
        <v>167</v>
      </c>
      <c r="H241" s="26"/>
      <c r="I241" s="25" t="s">
        <v>374</v>
      </c>
      <c r="J241" s="3" t="s">
        <v>355</v>
      </c>
      <c r="K241" s="25" t="s">
        <v>376</v>
      </c>
      <c r="L241" s="6">
        <v>321</v>
      </c>
      <c r="M241" s="3">
        <v>93.287667182878266</v>
      </c>
      <c r="N241" s="6">
        <v>1556573.8808695651</v>
      </c>
      <c r="O241" s="27">
        <v>426038.23891205911</v>
      </c>
      <c r="P241" s="6">
        <v>142.60869565217394</v>
      </c>
      <c r="Q241" s="6">
        <v>12.990763040931556</v>
      </c>
      <c r="R241" s="5">
        <f t="shared" si="4"/>
        <v>5.7283333333333326</v>
      </c>
      <c r="S241" s="16">
        <v>68.739999999999995</v>
      </c>
      <c r="T241" s="5">
        <v>214.14330218068534</v>
      </c>
      <c r="U241" s="5">
        <v>0.13757349060814011</v>
      </c>
      <c r="V241" s="5">
        <f t="shared" si="5"/>
        <v>0.54948006264094018</v>
      </c>
      <c r="W241" s="16">
        <v>7.692720876973163</v>
      </c>
      <c r="X241" s="5">
        <v>23.964862545087737</v>
      </c>
      <c r="Y241" s="5">
        <v>1.5395904325273655E-2</v>
      </c>
      <c r="Z241" s="5">
        <f t="shared" si="6"/>
        <v>10.425006697789021</v>
      </c>
      <c r="AA241" s="25" t="s">
        <v>357</v>
      </c>
      <c r="AB241" s="26" t="s">
        <v>249</v>
      </c>
      <c r="AC241" s="26"/>
    </row>
    <row r="242" spans="1:29" x14ac:dyDescent="0.3">
      <c r="A242" s="46">
        <v>43364</v>
      </c>
      <c r="B242" s="44" t="s">
        <v>253</v>
      </c>
      <c r="C242" s="39"/>
      <c r="D242" s="23"/>
      <c r="E242" s="24" t="s">
        <v>332</v>
      </c>
      <c r="F242" s="25" t="s">
        <v>118</v>
      </c>
      <c r="G242" s="26" t="s">
        <v>167</v>
      </c>
      <c r="H242" s="26"/>
      <c r="I242" s="25" t="s">
        <v>374</v>
      </c>
      <c r="J242" s="3" t="s">
        <v>355</v>
      </c>
      <c r="K242" s="25" t="s">
        <v>376</v>
      </c>
      <c r="L242" s="6">
        <v>706.52111861137894</v>
      </c>
      <c r="M242" s="3">
        <v>77.008515278032817</v>
      </c>
      <c r="N242" s="6">
        <v>1316868.1148000003</v>
      </c>
      <c r="O242" s="27">
        <v>338315.68088705675</v>
      </c>
      <c r="P242" s="6">
        <v>135</v>
      </c>
      <c r="Q242" s="6">
        <v>11.603447763488226</v>
      </c>
      <c r="R242" s="5">
        <f t="shared" si="4"/>
        <v>8.0208333333333339</v>
      </c>
      <c r="S242" s="16">
        <v>96.25</v>
      </c>
      <c r="T242" s="5">
        <v>136.23088887869775</v>
      </c>
      <c r="U242" s="5">
        <v>0.10345067007669774</v>
      </c>
      <c r="V242" s="5">
        <f t="shared" si="5"/>
        <v>1.1020000669888457</v>
      </c>
      <c r="W242" s="16">
        <v>15.428000937843839</v>
      </c>
      <c r="X242" s="5">
        <v>21.836574352039989</v>
      </c>
      <c r="Y242" s="5">
        <v>1.6582202960663546E-2</v>
      </c>
      <c r="Z242" s="5">
        <f t="shared" si="6"/>
        <v>7.2784327094006613</v>
      </c>
      <c r="AA242" s="25" t="s">
        <v>357</v>
      </c>
      <c r="AB242" s="26" t="s">
        <v>249</v>
      </c>
      <c r="AC242" s="26"/>
    </row>
    <row r="243" spans="1:29" x14ac:dyDescent="0.3">
      <c r="A243" s="46">
        <v>43364</v>
      </c>
      <c r="B243" s="44" t="s">
        <v>253</v>
      </c>
      <c r="C243" s="39"/>
      <c r="D243" s="23"/>
      <c r="E243" s="24" t="s">
        <v>331</v>
      </c>
      <c r="F243" s="25" t="s">
        <v>118</v>
      </c>
      <c r="G243" s="26" t="s">
        <v>167</v>
      </c>
      <c r="H243" s="26"/>
      <c r="I243" s="25" t="s">
        <v>374</v>
      </c>
      <c r="J243" s="3" t="s">
        <v>355</v>
      </c>
      <c r="K243" s="25" t="s">
        <v>376</v>
      </c>
      <c r="L243" s="6">
        <v>525.86594769081432</v>
      </c>
      <c r="M243" s="3">
        <v>51.677540189569072</v>
      </c>
      <c r="N243" s="6">
        <v>1155782.2259090911</v>
      </c>
      <c r="O243" s="27">
        <v>347909.67342468258</v>
      </c>
      <c r="P243" s="6">
        <v>128.72727272727278</v>
      </c>
      <c r="Q243" s="6">
        <v>14.055674422490995</v>
      </c>
      <c r="R243" s="5">
        <f t="shared" si="4"/>
        <v>6.833333333333333</v>
      </c>
      <c r="S243" s="16">
        <v>82</v>
      </c>
      <c r="T243" s="5">
        <v>155.93327607554528</v>
      </c>
      <c r="U243" s="5">
        <v>0.13491579346004784</v>
      </c>
      <c r="V243" s="5">
        <f t="shared" si="5"/>
        <v>0.74874957240575857</v>
      </c>
      <c r="W243" s="16">
        <v>10.48249401368062</v>
      </c>
      <c r="X243" s="5">
        <v>19.933776012140378</v>
      </c>
      <c r="Y243" s="5">
        <v>1.7246999967023446E-2</v>
      </c>
      <c r="Z243" s="5">
        <f t="shared" si="6"/>
        <v>9.1263268590292395</v>
      </c>
      <c r="AA243" s="25" t="s">
        <v>357</v>
      </c>
      <c r="AB243" s="26" t="s">
        <v>249</v>
      </c>
      <c r="AC243" s="26"/>
    </row>
    <row r="244" spans="1:29" s="1" customFormat="1" x14ac:dyDescent="0.3">
      <c r="A244" s="47">
        <v>43364</v>
      </c>
      <c r="B244" s="48" t="s">
        <v>253</v>
      </c>
      <c r="C244" s="52"/>
      <c r="D244" s="53"/>
      <c r="E244" s="29" t="s">
        <v>330</v>
      </c>
      <c r="F244" s="30" t="s">
        <v>118</v>
      </c>
      <c r="G244" s="26" t="s">
        <v>167</v>
      </c>
      <c r="H244" s="31"/>
      <c r="I244" s="30" t="s">
        <v>374</v>
      </c>
      <c r="J244" s="4" t="s">
        <v>355</v>
      </c>
      <c r="K244" s="25" t="s">
        <v>376</v>
      </c>
      <c r="L244" s="42">
        <v>848</v>
      </c>
      <c r="M244" s="4">
        <v>54.830200347351834</v>
      </c>
      <c r="N244" s="42">
        <v>123096.8863157895</v>
      </c>
      <c r="O244" s="32">
        <v>40177.891596500209</v>
      </c>
      <c r="P244" s="42">
        <v>61.000000000000014</v>
      </c>
      <c r="Q244" s="42">
        <v>6.6490996620436889</v>
      </c>
      <c r="R244" s="5">
        <f t="shared" si="4"/>
        <v>5.8966666666666674</v>
      </c>
      <c r="S244" s="17">
        <v>70.760000000000005</v>
      </c>
      <c r="T244" s="18">
        <v>83.443396226415103</v>
      </c>
      <c r="U244" s="18">
        <v>0.67786764331594562</v>
      </c>
      <c r="V244" s="5"/>
      <c r="W244" s="17" t="s">
        <v>356</v>
      </c>
      <c r="X244" s="18"/>
      <c r="Y244" s="18"/>
      <c r="Z244" s="5"/>
      <c r="AA244" s="30" t="s">
        <v>357</v>
      </c>
      <c r="AB244" s="31" t="s">
        <v>249</v>
      </c>
      <c r="AC244" s="31" t="s">
        <v>234</v>
      </c>
    </row>
    <row r="245" spans="1:29" x14ac:dyDescent="0.3">
      <c r="A245" s="46">
        <v>43362</v>
      </c>
      <c r="B245" s="44" t="s">
        <v>253</v>
      </c>
      <c r="C245" s="39"/>
      <c r="D245" s="23"/>
      <c r="E245" s="24" t="s">
        <v>329</v>
      </c>
      <c r="F245" s="25" t="s">
        <v>118</v>
      </c>
      <c r="G245" s="26" t="s">
        <v>167</v>
      </c>
      <c r="H245" s="26"/>
      <c r="I245" s="25" t="s">
        <v>373</v>
      </c>
      <c r="J245" s="3" t="s">
        <v>354</v>
      </c>
      <c r="K245" s="25" t="s">
        <v>376</v>
      </c>
      <c r="L245" s="6">
        <v>386.99999999999994</v>
      </c>
      <c r="M245" s="3">
        <v>27.659466662778364</v>
      </c>
      <c r="N245" s="6">
        <v>578036.51041666663</v>
      </c>
      <c r="O245" s="27">
        <v>179982.15617986501</v>
      </c>
      <c r="P245" s="6">
        <v>102.16666666666667</v>
      </c>
      <c r="Q245" s="6">
        <v>11.119302536080736</v>
      </c>
      <c r="R245" s="5">
        <f t="shared" si="4"/>
        <v>1.8766666666666667</v>
      </c>
      <c r="S245" s="16">
        <v>22.52</v>
      </c>
      <c r="T245" s="5">
        <v>58.191214470284244</v>
      </c>
      <c r="U245" s="5">
        <v>0.10067048261075795</v>
      </c>
      <c r="V245" s="5"/>
      <c r="W245" s="34" t="s">
        <v>356</v>
      </c>
      <c r="X245" s="5"/>
      <c r="Y245" s="5"/>
      <c r="Z245" s="5"/>
      <c r="AA245" s="25" t="s">
        <v>357</v>
      </c>
      <c r="AB245" s="26" t="s">
        <v>249</v>
      </c>
      <c r="AC245" s="26"/>
    </row>
    <row r="246" spans="1:29" x14ac:dyDescent="0.3">
      <c r="A246" s="46">
        <v>43364</v>
      </c>
      <c r="B246" s="44" t="s">
        <v>253</v>
      </c>
      <c r="C246" s="39"/>
      <c r="D246" s="23"/>
      <c r="E246" s="24" t="s">
        <v>328</v>
      </c>
      <c r="F246" s="25" t="s">
        <v>118</v>
      </c>
      <c r="G246" s="26" t="s">
        <v>167</v>
      </c>
      <c r="H246" s="26"/>
      <c r="I246" s="25" t="s">
        <v>374</v>
      </c>
      <c r="J246" s="3" t="s">
        <v>355</v>
      </c>
      <c r="K246" s="25" t="s">
        <v>376</v>
      </c>
      <c r="L246" s="6">
        <v>557</v>
      </c>
      <c r="M246" s="3">
        <v>89.191559662316251</v>
      </c>
      <c r="N246" s="6">
        <v>850161.93608695653</v>
      </c>
      <c r="O246" s="27">
        <v>196641.29504624184</v>
      </c>
      <c r="P246" s="6">
        <v>116.82608695652178</v>
      </c>
      <c r="Q246" s="6">
        <v>9.1349885124653198</v>
      </c>
      <c r="R246" s="5">
        <f t="shared" si="4"/>
        <v>5.6766666666666667</v>
      </c>
      <c r="S246" s="16">
        <v>68.12</v>
      </c>
      <c r="T246" s="5">
        <v>122.29802513464992</v>
      </c>
      <c r="U246" s="5">
        <v>0.14385262376900981</v>
      </c>
      <c r="V246" s="5">
        <f>W246/14</f>
        <v>1.2292245144745846</v>
      </c>
      <c r="W246" s="34">
        <v>17.209143202644185</v>
      </c>
      <c r="X246" s="5">
        <v>30.896127832395305</v>
      </c>
      <c r="Y246" s="5">
        <v>3.6341462162609896E-2</v>
      </c>
      <c r="Z246" s="5">
        <f>R246/V246</f>
        <v>4.6180877454214144</v>
      </c>
      <c r="AA246" s="25" t="s">
        <v>357</v>
      </c>
      <c r="AB246" s="26" t="s">
        <v>249</v>
      </c>
      <c r="AC246" s="26"/>
    </row>
    <row r="247" spans="1:29" x14ac:dyDescent="0.3">
      <c r="A247" s="46">
        <v>43364</v>
      </c>
      <c r="B247" s="44" t="s">
        <v>253</v>
      </c>
      <c r="C247" s="39"/>
      <c r="D247" s="23"/>
      <c r="E247" s="24" t="s">
        <v>327</v>
      </c>
      <c r="F247" s="25" t="s">
        <v>118</v>
      </c>
      <c r="G247" s="26" t="s">
        <v>167</v>
      </c>
      <c r="H247" s="26"/>
      <c r="I247" s="25" t="s">
        <v>374</v>
      </c>
      <c r="J247" s="3" t="s">
        <v>355</v>
      </c>
      <c r="K247" s="25" t="s">
        <v>376</v>
      </c>
      <c r="L247" s="6">
        <v>339</v>
      </c>
      <c r="M247" s="3">
        <v>35.584078354771805</v>
      </c>
      <c r="N247" s="6"/>
      <c r="O247" s="27"/>
      <c r="P247" s="6"/>
      <c r="Q247" s="6"/>
      <c r="R247" s="5">
        <f t="shared" si="4"/>
        <v>3.6791666666666667</v>
      </c>
      <c r="S247" s="16">
        <v>44.15</v>
      </c>
      <c r="T247" s="5">
        <v>130.23598820058996</v>
      </c>
      <c r="U247" s="5"/>
      <c r="V247" s="5">
        <f>W247/14</f>
        <v>0.81067612936077482</v>
      </c>
      <c r="W247" s="34">
        <v>11.349465811050848</v>
      </c>
      <c r="X247" s="5">
        <v>33.479250180091</v>
      </c>
      <c r="Y247" s="5"/>
      <c r="Z247" s="5">
        <f>R247/V247</f>
        <v>4.538392748245494</v>
      </c>
      <c r="AA247" s="25" t="s">
        <v>357</v>
      </c>
      <c r="AB247" s="26" t="s">
        <v>249</v>
      </c>
      <c r="AC247" s="26"/>
    </row>
    <row r="248" spans="1:29" x14ac:dyDescent="0.3">
      <c r="A248" s="46">
        <v>43362</v>
      </c>
      <c r="B248" s="44" t="s">
        <v>253</v>
      </c>
      <c r="C248" s="39"/>
      <c r="D248" s="23"/>
      <c r="E248" s="24" t="s">
        <v>326</v>
      </c>
      <c r="F248" s="25" t="s">
        <v>118</v>
      </c>
      <c r="G248" s="26" t="s">
        <v>167</v>
      </c>
      <c r="H248" s="26"/>
      <c r="I248" s="25" t="s">
        <v>374</v>
      </c>
      <c r="J248" s="3" t="s">
        <v>355</v>
      </c>
      <c r="K248" s="25" t="s">
        <v>376</v>
      </c>
      <c r="L248" s="6">
        <v>364</v>
      </c>
      <c r="M248" s="3">
        <v>13.919730071180856</v>
      </c>
      <c r="N248" s="6">
        <v>361394.80192307691</v>
      </c>
      <c r="O248" s="27">
        <v>96924.974713642427</v>
      </c>
      <c r="P248" s="6">
        <v>87.692307692307722</v>
      </c>
      <c r="Q248" s="6">
        <v>7.7348821818346964</v>
      </c>
      <c r="R248" s="5">
        <f t="shared" si="4"/>
        <v>2.0216666666666669</v>
      </c>
      <c r="S248" s="16">
        <v>24.26</v>
      </c>
      <c r="T248" s="5">
        <v>66.648351648351664</v>
      </c>
      <c r="U248" s="5">
        <v>0.18441978493796321</v>
      </c>
      <c r="V248" s="5">
        <f>W248/14</f>
        <v>0.46763832466467015</v>
      </c>
      <c r="W248" s="34">
        <v>6.5469365453053818</v>
      </c>
      <c r="X248" s="5">
        <v>17.98608941017962</v>
      </c>
      <c r="Y248" s="5">
        <v>4.9768533787622013E-2</v>
      </c>
      <c r="Z248" s="5">
        <f>R248/V248</f>
        <v>4.3231415391720631</v>
      </c>
      <c r="AA248" s="25" t="s">
        <v>357</v>
      </c>
      <c r="AB248" s="26" t="s">
        <v>249</v>
      </c>
      <c r="AC248" s="26"/>
    </row>
    <row r="249" spans="1:29" x14ac:dyDescent="0.3">
      <c r="A249" s="46">
        <v>43364</v>
      </c>
      <c r="B249" s="44" t="s">
        <v>253</v>
      </c>
      <c r="C249" s="39"/>
      <c r="D249" s="23"/>
      <c r="E249" s="24" t="s">
        <v>325</v>
      </c>
      <c r="F249" s="25" t="s">
        <v>118</v>
      </c>
      <c r="G249" s="26" t="s">
        <v>167</v>
      </c>
      <c r="H249" s="26"/>
      <c r="I249" s="25" t="s">
        <v>374</v>
      </c>
      <c r="J249" s="3" t="s">
        <v>355</v>
      </c>
      <c r="K249" s="25" t="s">
        <v>376</v>
      </c>
      <c r="L249" s="27">
        <v>1259.2812306725002</v>
      </c>
      <c r="M249" s="3">
        <v>54.30679234627641</v>
      </c>
      <c r="N249" s="6">
        <v>427576.38916666666</v>
      </c>
      <c r="O249" s="27">
        <v>130525.62724493734</v>
      </c>
      <c r="P249" s="6">
        <v>92.500000000000028</v>
      </c>
      <c r="Q249" s="6">
        <v>9.5262794416288248</v>
      </c>
      <c r="R249" s="5">
        <f t="shared" ref="R249:R280" si="7">S249/12</f>
        <v>9.0616666666666656</v>
      </c>
      <c r="S249" s="16">
        <v>108.74</v>
      </c>
      <c r="T249" s="5">
        <v>86.350846301369103</v>
      </c>
      <c r="U249" s="5">
        <v>0.20195419693230554</v>
      </c>
      <c r="V249" s="5">
        <f>W249/14</f>
        <v>1.3218517656399598</v>
      </c>
      <c r="W249" s="34">
        <v>18.505924718959438</v>
      </c>
      <c r="X249" s="5">
        <v>14.695624986863837</v>
      </c>
      <c r="Y249" s="5">
        <v>3.4369589526459028E-2</v>
      </c>
      <c r="Z249" s="5">
        <f>R249/V249</f>
        <v>6.855282038587406</v>
      </c>
      <c r="AA249" s="25" t="s">
        <v>357</v>
      </c>
      <c r="AB249" s="26" t="s">
        <v>249</v>
      </c>
      <c r="AC249" s="26"/>
    </row>
    <row r="250" spans="1:29" x14ac:dyDescent="0.3">
      <c r="A250" s="46">
        <v>43364</v>
      </c>
      <c r="B250" s="44" t="s">
        <v>253</v>
      </c>
      <c r="C250" s="39"/>
      <c r="D250" s="23"/>
      <c r="E250" s="24" t="s">
        <v>324</v>
      </c>
      <c r="F250" s="25" t="s">
        <v>118</v>
      </c>
      <c r="G250" s="26" t="s">
        <v>167</v>
      </c>
      <c r="H250" s="26"/>
      <c r="I250" s="25" t="s">
        <v>374</v>
      </c>
      <c r="J250" s="3" t="s">
        <v>355</v>
      </c>
      <c r="K250" s="25" t="s">
        <v>376</v>
      </c>
      <c r="L250" s="27">
        <v>212</v>
      </c>
      <c r="M250" s="3">
        <v>31.32016784212281</v>
      </c>
      <c r="N250" s="6">
        <v>1695533.2856521741</v>
      </c>
      <c r="O250" s="27">
        <v>481728.18347645103</v>
      </c>
      <c r="P250" s="6">
        <v>146.65217391304344</v>
      </c>
      <c r="Q250" s="6">
        <v>13.792274761626123</v>
      </c>
      <c r="R250" s="5">
        <f t="shared" si="7"/>
        <v>4.0241666666666669</v>
      </c>
      <c r="S250" s="16">
        <v>48.29</v>
      </c>
      <c r="T250" s="5">
        <v>227.78301886792451</v>
      </c>
      <c r="U250" s="5">
        <v>0.13434299449940287</v>
      </c>
      <c r="V250" s="5">
        <f>W250/14</f>
        <v>0.78489546477786443</v>
      </c>
      <c r="W250" s="34">
        <v>10.988536506890101</v>
      </c>
      <c r="X250" s="5">
        <v>51.832719372123115</v>
      </c>
      <c r="Y250" s="5">
        <v>3.0570157372160376E-2</v>
      </c>
      <c r="Z250" s="5">
        <f>R250/V250</f>
        <v>5.127009706707323</v>
      </c>
      <c r="AA250" s="25" t="s">
        <v>357</v>
      </c>
      <c r="AB250" s="26" t="s">
        <v>249</v>
      </c>
      <c r="AC250" s="26"/>
    </row>
    <row r="251" spans="1:29" x14ac:dyDescent="0.3">
      <c r="A251" s="46">
        <v>43362</v>
      </c>
      <c r="B251" s="44" t="s">
        <v>253</v>
      </c>
      <c r="C251" s="39"/>
      <c r="D251" s="23"/>
      <c r="E251" s="24" t="s">
        <v>323</v>
      </c>
      <c r="F251" s="25" t="s">
        <v>118</v>
      </c>
      <c r="G251" s="26" t="s">
        <v>167</v>
      </c>
      <c r="H251" s="26"/>
      <c r="I251" s="25" t="s">
        <v>373</v>
      </c>
      <c r="J251" s="3" t="s">
        <v>354</v>
      </c>
      <c r="K251" s="25" t="s">
        <v>376</v>
      </c>
      <c r="L251" s="27">
        <v>56.999999999999993</v>
      </c>
      <c r="M251" s="3">
        <v>9.8880834194888827</v>
      </c>
      <c r="N251" s="6">
        <v>1975493.1043478264</v>
      </c>
      <c r="O251" s="27">
        <v>557787.23024897475</v>
      </c>
      <c r="P251" s="6">
        <v>154.34782608695653</v>
      </c>
      <c r="Q251" s="6">
        <v>14.324223009968795</v>
      </c>
      <c r="R251" s="5">
        <f t="shared" si="7"/>
        <v>1.1941666666666666</v>
      </c>
      <c r="S251" s="16">
        <v>14.33</v>
      </c>
      <c r="T251" s="5">
        <v>251.40350877192986</v>
      </c>
      <c r="U251" s="5">
        <v>0.12726114215160786</v>
      </c>
      <c r="V251" s="5"/>
      <c r="W251" s="16"/>
      <c r="X251" s="5"/>
      <c r="Y251" s="5"/>
      <c r="Z251" s="5"/>
      <c r="AA251" s="25" t="s">
        <v>357</v>
      </c>
      <c r="AB251" s="26" t="s">
        <v>249</v>
      </c>
      <c r="AC251" s="26"/>
    </row>
    <row r="252" spans="1:29" x14ac:dyDescent="0.3">
      <c r="A252" s="46">
        <v>43364</v>
      </c>
      <c r="B252" s="44" t="s">
        <v>253</v>
      </c>
      <c r="C252" s="39"/>
      <c r="D252" s="23"/>
      <c r="E252" s="24" t="s">
        <v>322</v>
      </c>
      <c r="F252" s="25" t="s">
        <v>118</v>
      </c>
      <c r="G252" s="26" t="s">
        <v>167</v>
      </c>
      <c r="H252" s="26"/>
      <c r="I252" s="25" t="s">
        <v>374</v>
      </c>
      <c r="J252" s="3" t="s">
        <v>355</v>
      </c>
      <c r="K252" s="25" t="s">
        <v>376</v>
      </c>
      <c r="L252" s="27">
        <v>827.29680198593144</v>
      </c>
      <c r="M252" s="3">
        <v>50.212468902410251</v>
      </c>
      <c r="N252" s="6">
        <v>203862.61840000001</v>
      </c>
      <c r="O252" s="27">
        <v>78314.015998194809</v>
      </c>
      <c r="P252" s="6">
        <v>71.8</v>
      </c>
      <c r="Q252" s="6">
        <v>9.4530418384772119</v>
      </c>
      <c r="R252" s="5">
        <f t="shared" si="7"/>
        <v>2.0541666666666667</v>
      </c>
      <c r="S252" s="16">
        <v>24.65</v>
      </c>
      <c r="T252" s="5">
        <v>29.795836199085397</v>
      </c>
      <c r="U252" s="5">
        <v>0.146156448067506</v>
      </c>
      <c r="V252" s="5"/>
      <c r="W252" s="16"/>
      <c r="X252" s="5"/>
      <c r="Y252" s="5"/>
      <c r="Z252" s="5"/>
      <c r="AA252" s="25" t="s">
        <v>357</v>
      </c>
      <c r="AB252" s="26" t="s">
        <v>249</v>
      </c>
      <c r="AC252" s="26"/>
    </row>
    <row r="253" spans="1:29" x14ac:dyDescent="0.3">
      <c r="A253" s="46">
        <v>43364</v>
      </c>
      <c r="B253" s="44" t="s">
        <v>253</v>
      </c>
      <c r="C253" s="39"/>
      <c r="D253" s="23"/>
      <c r="E253" s="24" t="s">
        <v>321</v>
      </c>
      <c r="F253" s="25" t="s">
        <v>118</v>
      </c>
      <c r="G253" s="26" t="s">
        <v>167</v>
      </c>
      <c r="H253" s="26"/>
      <c r="I253" s="25" t="s">
        <v>374</v>
      </c>
      <c r="J253" s="3" t="s">
        <v>355</v>
      </c>
      <c r="K253" s="25" t="s">
        <v>376</v>
      </c>
      <c r="L253" s="27">
        <v>772.43193475062833</v>
      </c>
      <c r="M253" s="3">
        <v>25.776899366955615</v>
      </c>
      <c r="N253" s="6">
        <v>183034.96869565215</v>
      </c>
      <c r="O253" s="27">
        <v>59804.735497573711</v>
      </c>
      <c r="P253" s="6">
        <v>69.739130434782624</v>
      </c>
      <c r="Q253" s="6">
        <v>6.9358388182988744</v>
      </c>
      <c r="R253" s="5">
        <f t="shared" si="7"/>
        <v>1.0125</v>
      </c>
      <c r="S253" s="16">
        <v>12.15</v>
      </c>
      <c r="T253" s="5">
        <v>15.729541275274309</v>
      </c>
      <c r="U253" s="5">
        <v>8.5937356054782948E-2</v>
      </c>
      <c r="V253" s="5"/>
      <c r="W253" s="16"/>
      <c r="X253" s="5"/>
      <c r="Y253" s="5"/>
      <c r="Z253" s="5"/>
      <c r="AA253" s="25" t="s">
        <v>357</v>
      </c>
      <c r="AB253" s="26" t="s">
        <v>249</v>
      </c>
      <c r="AC253" s="26"/>
    </row>
    <row r="254" spans="1:29" x14ac:dyDescent="0.3">
      <c r="A254" s="46">
        <v>43755</v>
      </c>
      <c r="B254" s="44" t="s">
        <v>253</v>
      </c>
      <c r="C254" s="39"/>
      <c r="D254" s="23"/>
      <c r="E254" s="56">
        <v>1</v>
      </c>
      <c r="F254" s="25" t="s">
        <v>118</v>
      </c>
      <c r="G254" s="26" t="s">
        <v>167</v>
      </c>
      <c r="H254" s="26"/>
      <c r="I254" s="25" t="s">
        <v>373</v>
      </c>
      <c r="J254" s="3" t="s">
        <v>354</v>
      </c>
      <c r="K254" s="25" t="s">
        <v>376</v>
      </c>
      <c r="L254" s="27">
        <v>4013</v>
      </c>
      <c r="M254" s="3">
        <v>161.77000000000001</v>
      </c>
      <c r="N254" s="6">
        <v>124717.44483870966</v>
      </c>
      <c r="O254" s="49">
        <v>32512.010499353491</v>
      </c>
      <c r="P254" s="6">
        <v>61.483870967741936</v>
      </c>
      <c r="Q254" s="49">
        <v>5.6275300703797315</v>
      </c>
      <c r="R254" s="5">
        <f t="shared" si="7"/>
        <v>10.946963068990158</v>
      </c>
      <c r="S254" s="16">
        <v>131.36355682788189</v>
      </c>
      <c r="T254" s="5">
        <v>32.73450207522599</v>
      </c>
      <c r="U254" s="5">
        <v>0.2624693130745242</v>
      </c>
      <c r="V254" s="5">
        <f t="shared" ref="V254:V287" si="8">W254/14</f>
        <v>1.5619539774652715</v>
      </c>
      <c r="W254" s="16">
        <v>21.8673556845138</v>
      </c>
      <c r="X254" s="3">
        <v>5.4491292510624971</v>
      </c>
      <c r="Y254" s="5">
        <v>4.3691796749921887E-2</v>
      </c>
      <c r="Z254" s="5">
        <f t="shared" ref="Z254:Z287" si="9">R254/V254</f>
        <v>7.0085055173999535</v>
      </c>
      <c r="AA254" s="25" t="s">
        <v>357</v>
      </c>
      <c r="AB254" s="26" t="s">
        <v>249</v>
      </c>
      <c r="AC254" s="26"/>
    </row>
    <row r="255" spans="1:29" x14ac:dyDescent="0.3">
      <c r="A255" s="46">
        <v>43755</v>
      </c>
      <c r="B255" s="44" t="s">
        <v>253</v>
      </c>
      <c r="C255" s="39"/>
      <c r="D255" s="23"/>
      <c r="E255" s="56">
        <v>5</v>
      </c>
      <c r="F255" s="25" t="s">
        <v>118</v>
      </c>
      <c r="G255" s="26" t="s">
        <v>167</v>
      </c>
      <c r="H255" s="26"/>
      <c r="I255" s="25" t="s">
        <v>374</v>
      </c>
      <c r="J255" s="51" t="s">
        <v>353</v>
      </c>
      <c r="K255" s="25" t="s">
        <v>376</v>
      </c>
      <c r="L255" s="26">
        <v>2027</v>
      </c>
      <c r="M255" s="3">
        <v>206.45659226496696</v>
      </c>
      <c r="N255" s="6">
        <v>1039655.9291304346</v>
      </c>
      <c r="O255" s="49">
        <v>315827.75193550467</v>
      </c>
      <c r="P255" s="6">
        <v>124.56521739130436</v>
      </c>
      <c r="Q255" s="49">
        <v>11.724467493077</v>
      </c>
      <c r="R255" s="5">
        <f t="shared" si="7"/>
        <v>21.235274533823581</v>
      </c>
      <c r="S255" s="15">
        <v>254.82329440588299</v>
      </c>
      <c r="T255" s="5">
        <v>125.71450143358805</v>
      </c>
      <c r="U255" s="5">
        <v>0.1209193329361718</v>
      </c>
      <c r="V255" s="5">
        <f t="shared" si="8"/>
        <v>1.6064024881542613</v>
      </c>
      <c r="W255" s="15">
        <v>22.489634834159659</v>
      </c>
      <c r="X255" s="3">
        <v>11.095034451978126</v>
      </c>
      <c r="Y255" s="5">
        <v>1.0671832998882604E-2</v>
      </c>
      <c r="Z255" s="5">
        <f t="shared" si="9"/>
        <v>13.219149428872385</v>
      </c>
      <c r="AA255" s="25" t="s">
        <v>357</v>
      </c>
      <c r="AB255" s="26" t="s">
        <v>249</v>
      </c>
      <c r="AC255" s="26"/>
    </row>
    <row r="256" spans="1:29" x14ac:dyDescent="0.3">
      <c r="A256" s="46">
        <v>43755</v>
      </c>
      <c r="B256" s="44" t="s">
        <v>253</v>
      </c>
      <c r="C256" s="39"/>
      <c r="D256" s="23"/>
      <c r="E256" s="56">
        <v>13</v>
      </c>
      <c r="F256" s="25" t="s">
        <v>118</v>
      </c>
      <c r="G256" s="26" t="s">
        <v>167</v>
      </c>
      <c r="H256" s="26"/>
      <c r="I256" s="25" t="s">
        <v>374</v>
      </c>
      <c r="J256" s="51" t="s">
        <v>353</v>
      </c>
      <c r="K256" s="25" t="s">
        <v>376</v>
      </c>
      <c r="L256" s="26">
        <v>1727</v>
      </c>
      <c r="M256" s="3">
        <v>247.18</v>
      </c>
      <c r="N256" s="6">
        <v>956114.51697674429</v>
      </c>
      <c r="O256" s="49">
        <v>423761.67703126761</v>
      </c>
      <c r="P256" s="6">
        <v>119.666</v>
      </c>
      <c r="Q256" s="49">
        <v>17.601348416897608</v>
      </c>
      <c r="R256" s="5">
        <f t="shared" si="7"/>
        <v>27.565205556124113</v>
      </c>
      <c r="S256" s="15">
        <v>330.78246667348935</v>
      </c>
      <c r="T256" s="5">
        <v>191.53588110798455</v>
      </c>
      <c r="U256" s="5">
        <v>0.2003273433329151</v>
      </c>
      <c r="V256" s="5">
        <f t="shared" si="8"/>
        <v>2.376313007381595</v>
      </c>
      <c r="W256" s="15">
        <v>33.268382103342333</v>
      </c>
      <c r="X256" s="3">
        <v>19.263683904656823</v>
      </c>
      <c r="Y256" s="5">
        <v>2.0147883504131939E-2</v>
      </c>
      <c r="Z256" s="5">
        <f t="shared" si="9"/>
        <v>11.599989340839228</v>
      </c>
      <c r="AA256" s="25" t="s">
        <v>357</v>
      </c>
      <c r="AB256" s="26" t="s">
        <v>249</v>
      </c>
      <c r="AC256" s="26"/>
    </row>
    <row r="257" spans="1:29" x14ac:dyDescent="0.3">
      <c r="A257" s="46">
        <v>43755</v>
      </c>
      <c r="B257" s="44" t="s">
        <v>253</v>
      </c>
      <c r="C257" s="39"/>
      <c r="D257" s="23"/>
      <c r="E257" s="56">
        <v>31</v>
      </c>
      <c r="F257" s="25" t="s">
        <v>118</v>
      </c>
      <c r="G257" s="26" t="s">
        <v>167</v>
      </c>
      <c r="H257" s="26"/>
      <c r="I257" s="25" t="s">
        <v>374</v>
      </c>
      <c r="J257" s="51" t="s">
        <v>353</v>
      </c>
      <c r="K257" s="25" t="s">
        <v>376</v>
      </c>
      <c r="L257" s="26">
        <v>1683</v>
      </c>
      <c r="M257" s="3">
        <v>259.14999999999998</v>
      </c>
      <c r="N257" s="6">
        <v>1331546.5560869563</v>
      </c>
      <c r="O257" s="49">
        <v>402802.43692582624</v>
      </c>
      <c r="P257" s="6">
        <v>135.19704347826089</v>
      </c>
      <c r="Q257" s="49">
        <v>13.212323007668983</v>
      </c>
      <c r="R257" s="5">
        <f t="shared" si="7"/>
        <v>26.94944078102904</v>
      </c>
      <c r="S257" s="15">
        <v>323.39328937234848</v>
      </c>
      <c r="T257" s="5">
        <v>192.15287544405732</v>
      </c>
      <c r="U257" s="5">
        <v>0.14430804132657665</v>
      </c>
      <c r="V257" s="5">
        <f t="shared" si="8"/>
        <v>2.4390911425381554</v>
      </c>
      <c r="W257" s="15">
        <v>34.147275995534173</v>
      </c>
      <c r="X257" s="3">
        <v>20.289528220757084</v>
      </c>
      <c r="Y257" s="5">
        <v>1.5237565767420365E-2</v>
      </c>
      <c r="Z257" s="5">
        <f t="shared" si="9"/>
        <v>11.048968327188069</v>
      </c>
      <c r="AA257" s="25" t="s">
        <v>357</v>
      </c>
      <c r="AB257" s="26" t="s">
        <v>249</v>
      </c>
      <c r="AC257" s="26"/>
    </row>
    <row r="258" spans="1:29" x14ac:dyDescent="0.3">
      <c r="A258" s="46">
        <v>43755</v>
      </c>
      <c r="B258" s="44" t="s">
        <v>253</v>
      </c>
      <c r="C258" s="39"/>
      <c r="D258" s="23"/>
      <c r="E258" s="56">
        <v>87</v>
      </c>
      <c r="F258" s="25" t="s">
        <v>118</v>
      </c>
      <c r="G258" s="26" t="s">
        <v>167</v>
      </c>
      <c r="H258" s="26"/>
      <c r="I258" s="25" t="s">
        <v>374</v>
      </c>
      <c r="J258" s="51" t="s">
        <v>353</v>
      </c>
      <c r="K258" s="25" t="s">
        <v>376</v>
      </c>
      <c r="L258" s="26">
        <v>1179</v>
      </c>
      <c r="M258" s="3">
        <v>228.78</v>
      </c>
      <c r="N258" s="6">
        <v>1160132.81125</v>
      </c>
      <c r="O258" s="49">
        <v>334946.83398227481</v>
      </c>
      <c r="P258" s="6">
        <v>129.20833333333331</v>
      </c>
      <c r="Q258" s="49">
        <v>12.226948265568513</v>
      </c>
      <c r="R258" s="5">
        <f t="shared" si="7"/>
        <v>14.784766104398999</v>
      </c>
      <c r="S258" s="15">
        <v>177.417193252788</v>
      </c>
      <c r="T258" s="5">
        <v>150.48107994299238</v>
      </c>
      <c r="U258" s="5">
        <v>0.12971021807482078</v>
      </c>
      <c r="V258" s="5">
        <f t="shared" si="8"/>
        <v>1.2015266059275571</v>
      </c>
      <c r="W258" s="15">
        <v>16.821372482985801</v>
      </c>
      <c r="X258" s="3">
        <v>14.267491503804751</v>
      </c>
      <c r="Y258" s="5">
        <v>1.2298153595390564E-2</v>
      </c>
      <c r="Z258" s="5">
        <f t="shared" si="9"/>
        <v>12.304984368602828</v>
      </c>
      <c r="AA258" s="25" t="s">
        <v>357</v>
      </c>
      <c r="AB258" s="26" t="s">
        <v>249</v>
      </c>
      <c r="AC258" s="26"/>
    </row>
    <row r="259" spans="1:29" x14ac:dyDescent="0.3">
      <c r="A259" s="46">
        <v>43755</v>
      </c>
      <c r="B259" s="44" t="s">
        <v>253</v>
      </c>
      <c r="C259" s="39"/>
      <c r="D259" s="23"/>
      <c r="E259" s="56">
        <v>104</v>
      </c>
      <c r="F259" s="25" t="s">
        <v>118</v>
      </c>
      <c r="G259" s="26" t="s">
        <v>167</v>
      </c>
      <c r="H259" s="26"/>
      <c r="I259" s="25" t="s">
        <v>374</v>
      </c>
      <c r="J259" s="51" t="s">
        <v>353</v>
      </c>
      <c r="K259" s="25" t="s">
        <v>376</v>
      </c>
      <c r="L259" s="26">
        <v>1547</v>
      </c>
      <c r="M259" s="3">
        <v>341.87</v>
      </c>
      <c r="N259" s="6">
        <v>1294824.3408333336</v>
      </c>
      <c r="O259" s="49">
        <v>378347.24893583264</v>
      </c>
      <c r="P259" s="6">
        <v>133.83333333333334</v>
      </c>
      <c r="Q259" s="49">
        <v>13.834337312964818</v>
      </c>
      <c r="R259" s="5">
        <f t="shared" si="7"/>
        <v>20.368860221970408</v>
      </c>
      <c r="S259" s="15">
        <v>244.4263226636449</v>
      </c>
      <c r="T259" s="5">
        <v>158.00020857378468</v>
      </c>
      <c r="U259" s="5">
        <v>0.12202443496860557</v>
      </c>
      <c r="V259" s="5">
        <f t="shared" si="8"/>
        <v>1.5570483998500808</v>
      </c>
      <c r="W259" s="15">
        <v>21.798677597901133</v>
      </c>
      <c r="X259" s="3">
        <v>14.090935745249601</v>
      </c>
      <c r="Y259" s="5">
        <v>1.0882507611944368E-2</v>
      </c>
      <c r="Z259" s="5">
        <f t="shared" si="9"/>
        <v>13.081712953773055</v>
      </c>
      <c r="AA259" s="25" t="s">
        <v>357</v>
      </c>
      <c r="AB259" s="26" t="s">
        <v>249</v>
      </c>
      <c r="AC259" s="26"/>
    </row>
    <row r="260" spans="1:29" x14ac:dyDescent="0.3">
      <c r="A260" s="46">
        <v>43755</v>
      </c>
      <c r="B260" s="44" t="s">
        <v>253</v>
      </c>
      <c r="C260" s="39"/>
      <c r="D260" s="23"/>
      <c r="E260" s="56">
        <v>140</v>
      </c>
      <c r="F260" s="25" t="s">
        <v>118</v>
      </c>
      <c r="G260" s="26" t="s">
        <v>167</v>
      </c>
      <c r="H260" s="26"/>
      <c r="I260" s="25" t="s">
        <v>374</v>
      </c>
      <c r="J260" s="51" t="s">
        <v>353</v>
      </c>
      <c r="K260" s="25" t="s">
        <v>376</v>
      </c>
      <c r="L260" s="26">
        <v>2365</v>
      </c>
      <c r="M260" s="3">
        <v>271.20631537602156</v>
      </c>
      <c r="N260" s="6">
        <v>856753.36750000017</v>
      </c>
      <c r="O260" s="49">
        <v>243935.9646618219</v>
      </c>
      <c r="P260" s="6">
        <v>116.92000000000004</v>
      </c>
      <c r="Q260" s="49">
        <v>10.85327600312459</v>
      </c>
      <c r="R260" s="5">
        <f t="shared" si="7"/>
        <v>23.203577844528809</v>
      </c>
      <c r="S260" s="15">
        <v>278.44293413434571</v>
      </c>
      <c r="T260" s="5">
        <v>117.73485587075929</v>
      </c>
      <c r="U260" s="5">
        <v>0.13741977602528568</v>
      </c>
      <c r="V260" s="5">
        <f t="shared" si="8"/>
        <v>2.0500258043820314</v>
      </c>
      <c r="W260" s="15">
        <v>28.700361261348437</v>
      </c>
      <c r="X260" s="3">
        <v>12.135459307124076</v>
      </c>
      <c r="Y260" s="5">
        <v>1.4164472259426601E-2</v>
      </c>
      <c r="Z260" s="5">
        <f t="shared" si="9"/>
        <v>11.318675986872954</v>
      </c>
      <c r="AA260" s="25" t="s">
        <v>357</v>
      </c>
      <c r="AB260" s="26" t="s">
        <v>249</v>
      </c>
      <c r="AC260" s="26"/>
    </row>
    <row r="261" spans="1:29" x14ac:dyDescent="0.3">
      <c r="A261" s="46">
        <v>43756</v>
      </c>
      <c r="B261" s="44" t="s">
        <v>253</v>
      </c>
      <c r="C261" s="39"/>
      <c r="D261" s="23"/>
      <c r="E261" s="56">
        <v>12</v>
      </c>
      <c r="F261" s="25" t="s">
        <v>118</v>
      </c>
      <c r="G261" s="26" t="s">
        <v>167</v>
      </c>
      <c r="H261" s="26"/>
      <c r="I261" s="25" t="s">
        <v>374</v>
      </c>
      <c r="J261" s="51" t="s">
        <v>353</v>
      </c>
      <c r="K261" s="25" t="s">
        <v>376</v>
      </c>
      <c r="L261" s="26">
        <v>1083</v>
      </c>
      <c r="M261" s="3">
        <v>75.989999999999995</v>
      </c>
      <c r="N261" s="6">
        <v>1092356.6791666667</v>
      </c>
      <c r="O261" s="49">
        <v>282303.86651825724</v>
      </c>
      <c r="P261" s="6">
        <v>126.83333333333333</v>
      </c>
      <c r="Q261" s="49">
        <v>10.964589468932349</v>
      </c>
      <c r="R261" s="5">
        <f t="shared" si="7"/>
        <v>16.85869472255721</v>
      </c>
      <c r="S261" s="15">
        <v>202.30433667068652</v>
      </c>
      <c r="T261" s="5">
        <v>186.79994152417962</v>
      </c>
      <c r="U261" s="5">
        <v>0.1710063618292561</v>
      </c>
      <c r="V261" s="5">
        <f t="shared" si="8"/>
        <v>1.6099159423921681</v>
      </c>
      <c r="W261" s="15">
        <v>22.538823193490352</v>
      </c>
      <c r="X261" s="3">
        <v>20.811471092788874</v>
      </c>
      <c r="Y261" s="5">
        <v>1.905190080282702E-2</v>
      </c>
      <c r="Z261" s="5">
        <f t="shared" si="9"/>
        <v>10.471785686839612</v>
      </c>
      <c r="AA261" s="25" t="s">
        <v>357</v>
      </c>
      <c r="AB261" s="26" t="s">
        <v>249</v>
      </c>
      <c r="AC261" s="26"/>
    </row>
    <row r="262" spans="1:29" x14ac:dyDescent="0.3">
      <c r="A262" s="46">
        <v>43756</v>
      </c>
      <c r="B262" s="44" t="s">
        <v>253</v>
      </c>
      <c r="C262" s="39"/>
      <c r="D262" s="23"/>
      <c r="E262" s="56">
        <v>16</v>
      </c>
      <c r="F262" s="25" t="s">
        <v>118</v>
      </c>
      <c r="G262" s="26" t="s">
        <v>167</v>
      </c>
      <c r="H262" s="26"/>
      <c r="I262" s="25" t="s">
        <v>374</v>
      </c>
      <c r="J262" s="51" t="s">
        <v>353</v>
      </c>
      <c r="K262" s="25" t="s">
        <v>376</v>
      </c>
      <c r="L262" s="26">
        <v>1597</v>
      </c>
      <c r="M262" s="3">
        <v>346.45</v>
      </c>
      <c r="N262" s="6">
        <v>1080804.2560000001</v>
      </c>
      <c r="O262" s="49">
        <v>326147.06003452459</v>
      </c>
      <c r="P262" s="6">
        <v>126</v>
      </c>
      <c r="Q262" s="49">
        <v>13.010764773832495</v>
      </c>
      <c r="R262" s="5">
        <f t="shared" si="7"/>
        <v>12.337104603866218</v>
      </c>
      <c r="S262" s="15">
        <v>148.04525524639462</v>
      </c>
      <c r="T262" s="5">
        <v>92.702100968312223</v>
      </c>
      <c r="U262" s="5">
        <v>8.5771406296453578E-2</v>
      </c>
      <c r="V262" s="5">
        <f t="shared" si="8"/>
        <v>1.2718951280697832</v>
      </c>
      <c r="W262" s="15">
        <v>17.806531792976966</v>
      </c>
      <c r="X262" s="3">
        <v>11.149988599234167</v>
      </c>
      <c r="Y262" s="5">
        <v>1.031638109984845E-2</v>
      </c>
      <c r="Z262" s="5">
        <f t="shared" si="9"/>
        <v>9.6997813196980314</v>
      </c>
      <c r="AA262" s="25" t="s">
        <v>357</v>
      </c>
      <c r="AB262" s="26" t="s">
        <v>249</v>
      </c>
      <c r="AC262" s="26"/>
    </row>
    <row r="263" spans="1:29" x14ac:dyDescent="0.3">
      <c r="A263" s="46">
        <v>43756</v>
      </c>
      <c r="B263" s="44" t="s">
        <v>253</v>
      </c>
      <c r="C263" s="39"/>
      <c r="D263" s="23"/>
      <c r="E263" s="56">
        <v>64</v>
      </c>
      <c r="F263" s="25" t="s">
        <v>118</v>
      </c>
      <c r="G263" s="26" t="s">
        <v>167</v>
      </c>
      <c r="H263" s="26"/>
      <c r="I263" s="25" t="s">
        <v>374</v>
      </c>
      <c r="J263" s="51" t="s">
        <v>353</v>
      </c>
      <c r="K263" s="25" t="s">
        <v>376</v>
      </c>
      <c r="L263" s="26">
        <v>1477</v>
      </c>
      <c r="M263" s="3">
        <v>91.54</v>
      </c>
      <c r="N263" s="6">
        <v>725311.49260869552</v>
      </c>
      <c r="O263" s="49">
        <v>168267.89008441343</v>
      </c>
      <c r="P263" s="6">
        <v>110.82608695652175</v>
      </c>
      <c r="Q263" s="49">
        <v>8.4681098651405531</v>
      </c>
      <c r="R263" s="5">
        <f t="shared" si="7"/>
        <v>11.115570963884492</v>
      </c>
      <c r="S263" s="15">
        <v>133.3868515666139</v>
      </c>
      <c r="T263" s="5">
        <v>90.309310471641098</v>
      </c>
      <c r="U263" s="5">
        <v>0.12451107061164801</v>
      </c>
      <c r="V263" s="5">
        <f t="shared" si="8"/>
        <v>0.89602181620315802</v>
      </c>
      <c r="W263" s="15">
        <v>12.544305426844213</v>
      </c>
      <c r="X263" s="3">
        <v>8.4930977839161912</v>
      </c>
      <c r="Y263" s="5">
        <v>1.1709586667887262E-2</v>
      </c>
      <c r="Z263" s="5">
        <f t="shared" si="9"/>
        <v>12.40546911121662</v>
      </c>
      <c r="AA263" s="25" t="s">
        <v>357</v>
      </c>
      <c r="AB263" s="26" t="s">
        <v>249</v>
      </c>
      <c r="AC263" s="26"/>
    </row>
    <row r="264" spans="1:29" x14ac:dyDescent="0.3">
      <c r="A264" s="46">
        <v>43756</v>
      </c>
      <c r="B264" s="44" t="s">
        <v>253</v>
      </c>
      <c r="C264" s="39"/>
      <c r="D264" s="23"/>
      <c r="E264" s="56">
        <v>100</v>
      </c>
      <c r="F264" s="25" t="s">
        <v>118</v>
      </c>
      <c r="G264" s="26" t="s">
        <v>167</v>
      </c>
      <c r="H264" s="26"/>
      <c r="I264" s="25" t="s">
        <v>374</v>
      </c>
      <c r="J264" s="51" t="s">
        <v>353</v>
      </c>
      <c r="K264" s="25" t="s">
        <v>376</v>
      </c>
      <c r="L264" s="26">
        <v>1561</v>
      </c>
      <c r="M264" s="3">
        <v>204.8</v>
      </c>
      <c r="N264" s="6">
        <v>1205825.0504166663</v>
      </c>
      <c r="O264" s="49">
        <v>243091.75038270597</v>
      </c>
      <c r="P264" s="6">
        <v>131.45833333333337</v>
      </c>
      <c r="Q264" s="49">
        <v>8.8927834350231532</v>
      </c>
      <c r="R264" s="5">
        <f t="shared" si="7"/>
        <v>16.529943436120515</v>
      </c>
      <c r="S264" s="15">
        <v>198.3593212334462</v>
      </c>
      <c r="T264" s="5">
        <v>127.0719546658848</v>
      </c>
      <c r="U264" s="5">
        <v>0.10538175054662845</v>
      </c>
      <c r="V264" s="5">
        <f t="shared" si="8"/>
        <v>1.4950657637662548</v>
      </c>
      <c r="W264" s="15">
        <v>20.930920692727568</v>
      </c>
      <c r="X264" s="3">
        <v>13.408661558441748</v>
      </c>
      <c r="Y264" s="5">
        <v>1.1119906286412327E-2</v>
      </c>
      <c r="Z264" s="5">
        <f t="shared" si="9"/>
        <v>11.056331993369678</v>
      </c>
      <c r="AA264" s="25" t="s">
        <v>357</v>
      </c>
      <c r="AB264" s="26" t="s">
        <v>249</v>
      </c>
      <c r="AC264" s="26"/>
    </row>
    <row r="265" spans="1:29" x14ac:dyDescent="0.3">
      <c r="A265" s="46">
        <v>43756</v>
      </c>
      <c r="B265" s="44" t="s">
        <v>253</v>
      </c>
      <c r="C265" s="39"/>
      <c r="D265" s="23"/>
      <c r="E265" s="56">
        <v>109</v>
      </c>
      <c r="F265" s="25" t="s">
        <v>118</v>
      </c>
      <c r="G265" s="26" t="s">
        <v>167</v>
      </c>
      <c r="H265" s="26"/>
      <c r="I265" s="25" t="s">
        <v>374</v>
      </c>
      <c r="J265" s="51" t="s">
        <v>353</v>
      </c>
      <c r="K265" s="25" t="s">
        <v>376</v>
      </c>
      <c r="L265" s="26">
        <v>1186</v>
      </c>
      <c r="M265" s="3">
        <v>191.04</v>
      </c>
      <c r="N265" s="6">
        <v>1014777.8425000003</v>
      </c>
      <c r="O265" s="49">
        <v>432452.28258598741</v>
      </c>
      <c r="P265" s="6">
        <v>122.41666666666669</v>
      </c>
      <c r="Q265" s="49">
        <v>16.565316846417918</v>
      </c>
      <c r="R265" s="5">
        <f t="shared" si="7"/>
        <v>11.857119929415555</v>
      </c>
      <c r="S265" s="15">
        <v>142.28543915298667</v>
      </c>
      <c r="T265" s="5">
        <v>119.97085931955031</v>
      </c>
      <c r="U265" s="5">
        <v>0.11822376710945015</v>
      </c>
      <c r="V265" s="5">
        <f t="shared" si="8"/>
        <v>1.3219452780626055</v>
      </c>
      <c r="W265" s="15">
        <v>18.507233892876478</v>
      </c>
      <c r="X265" s="3">
        <v>15.604750331261785</v>
      </c>
      <c r="Y265" s="5">
        <v>1.537750399911967E-2</v>
      </c>
      <c r="Z265" s="5">
        <f t="shared" si="9"/>
        <v>8.9694483774645466</v>
      </c>
      <c r="AA265" s="25" t="s">
        <v>357</v>
      </c>
      <c r="AB265" s="26" t="s">
        <v>249</v>
      </c>
      <c r="AC265" s="26"/>
    </row>
    <row r="266" spans="1:29" x14ac:dyDescent="0.3">
      <c r="A266" s="46">
        <v>43756</v>
      </c>
      <c r="B266" s="44" t="s">
        <v>253</v>
      </c>
      <c r="C266" s="39"/>
      <c r="D266" s="23"/>
      <c r="E266" s="56">
        <v>175</v>
      </c>
      <c r="F266" s="25" t="s">
        <v>118</v>
      </c>
      <c r="G266" s="26" t="s">
        <v>167</v>
      </c>
      <c r="H266" s="26"/>
      <c r="I266" s="25" t="s">
        <v>374</v>
      </c>
      <c r="J266" s="51" t="s">
        <v>353</v>
      </c>
      <c r="K266" s="25" t="s">
        <v>376</v>
      </c>
      <c r="L266" s="26">
        <v>1675</v>
      </c>
      <c r="M266" s="3">
        <v>220.42</v>
      </c>
      <c r="N266" s="6">
        <v>1068577.9615384615</v>
      </c>
      <c r="O266" s="49">
        <v>308454.14367242914</v>
      </c>
      <c r="P266" s="6">
        <v>125.57692307692305</v>
      </c>
      <c r="Q266" s="49">
        <v>12.755611365269061</v>
      </c>
      <c r="R266" s="5">
        <f t="shared" si="7"/>
        <v>17.749931747365288</v>
      </c>
      <c r="S266" s="15">
        <v>212.99918096838346</v>
      </c>
      <c r="T266" s="5">
        <v>127.16369013037817</v>
      </c>
      <c r="U266" s="5">
        <v>0.11900272577893808</v>
      </c>
      <c r="V266" s="5">
        <f t="shared" si="8"/>
        <v>1.4484627764219449</v>
      </c>
      <c r="W266" s="15">
        <v>20.278478869907229</v>
      </c>
      <c r="X266" s="3">
        <v>12.106554549198345</v>
      </c>
      <c r="Y266" s="5">
        <v>1.1329594081996788E-2</v>
      </c>
      <c r="Z266" s="5">
        <f t="shared" si="9"/>
        <v>12.254323712212981</v>
      </c>
      <c r="AA266" s="25" t="s">
        <v>357</v>
      </c>
      <c r="AB266" s="26" t="s">
        <v>249</v>
      </c>
      <c r="AC266" s="26"/>
    </row>
    <row r="267" spans="1:29" x14ac:dyDescent="0.3">
      <c r="A267" s="46">
        <v>43756</v>
      </c>
      <c r="B267" s="44" t="s">
        <v>253</v>
      </c>
      <c r="C267" s="39"/>
      <c r="D267" s="23"/>
      <c r="E267" s="56">
        <v>106</v>
      </c>
      <c r="F267" s="25" t="s">
        <v>118</v>
      </c>
      <c r="G267" s="26" t="s">
        <v>167</v>
      </c>
      <c r="H267" s="26"/>
      <c r="I267" s="25" t="s">
        <v>374</v>
      </c>
      <c r="J267" s="51" t="s">
        <v>353</v>
      </c>
      <c r="K267" s="25" t="s">
        <v>376</v>
      </c>
      <c r="L267" s="26">
        <v>817</v>
      </c>
      <c r="M267" s="3">
        <v>103.61</v>
      </c>
      <c r="N267" s="6">
        <v>1103623.1512500001</v>
      </c>
      <c r="O267" s="49">
        <v>359750.04007141991</v>
      </c>
      <c r="P267" s="6">
        <v>126.70833333333334</v>
      </c>
      <c r="Q267" s="49">
        <v>13.899877597382888</v>
      </c>
      <c r="R267" s="5">
        <f t="shared" si="7"/>
        <v>14.695568615951473</v>
      </c>
      <c r="S267" s="15">
        <v>176.34682339141767</v>
      </c>
      <c r="T267" s="5">
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   </c>
      <c r="X267" s="3">
        <v>22.73048656928491</v>
      </c>
      <c r="Y267" s="5">
        <v>2.0596239344507775E-2</v>
      </c>
      <c r="Z267" s="5">
        <f t="shared" si="9"/>
        <v>11.0785683564394</v>
      </c>
      <c r="AA267" s="25" t="s">
        <v>357</v>
      </c>
      <c r="AB267" s="26" t="s">
        <v>249</v>
      </c>
      <c r="AC267" s="26"/>
    </row>
    <row r="268" spans="1:29" x14ac:dyDescent="0.3">
      <c r="A268" s="46">
        <v>43756</v>
      </c>
      <c r="B268" s="44" t="s">
        <v>253</v>
      </c>
      <c r="C268" s="39"/>
      <c r="D268" s="23"/>
      <c r="E268" s="56">
        <v>128</v>
      </c>
      <c r="F268" s="25" t="s">
        <v>118</v>
      </c>
      <c r="G268" s="26" t="s">
        <v>167</v>
      </c>
      <c r="H268" s="26"/>
      <c r="I268" s="25" t="s">
        <v>374</v>
      </c>
      <c r="J268" s="51" t="s">
        <v>353</v>
      </c>
      <c r="K268" s="25" t="s">
        <v>376</v>
      </c>
      <c r="L268" s="26">
        <v>1542</v>
      </c>
      <c r="M268" s="3">
        <v>173.75</v>
      </c>
      <c r="N268" s="6">
        <v>916989.30923076929</v>
      </c>
      <c r="O268" s="49">
        <v>187677.32022424453</v>
      </c>
      <c r="P268" s="6">
        <v>119.96153846153844</v>
      </c>
      <c r="Q268" s="49">
        <v>8.3504065733848201</v>
      </c>
      <c r="R268" s="5">
        <f t="shared" si="7"/>
        <v>23.003534343435859</v>
      </c>
      <c r="S268" s="15">
        <v>276.04241212123031</v>
      </c>
      <c r="T268" s="5">
        <v>179.0158314664269</v>
      </c>
      <c r="U268" s="5">
        <v>0.19522128520407409</v>
      </c>
      <c r="V268" s="5">
        <f t="shared" si="8"/>
        <v>1.990727977668681</v>
      </c>
      <c r="W268" s="15">
        <v>27.870191687361533</v>
      </c>
      <c r="X268" s="3">
        <v>18.07405427195949</v>
      </c>
      <c r="Y268" s="5">
        <v>1.9710212638270767E-2</v>
      </c>
      <c r="Z268" s="5">
        <f t="shared" si="9"/>
        <v>11.555337846999587</v>
      </c>
      <c r="AA268" s="25" t="s">
        <v>357</v>
      </c>
      <c r="AB268" s="26" t="s">
        <v>249</v>
      </c>
      <c r="AC268" s="26"/>
    </row>
    <row r="269" spans="1:29" x14ac:dyDescent="0.3">
      <c r="A269" s="46">
        <v>43756</v>
      </c>
      <c r="B269" s="44" t="s">
        <v>253</v>
      </c>
      <c r="C269" s="39"/>
      <c r="D269" s="23"/>
      <c r="E269" s="56">
        <v>183</v>
      </c>
      <c r="F269" s="25" t="s">
        <v>118</v>
      </c>
      <c r="G269" s="26" t="s">
        <v>167</v>
      </c>
      <c r="H269" s="26"/>
      <c r="I269" s="25" t="s">
        <v>374</v>
      </c>
      <c r="J269" s="51" t="s">
        <v>353</v>
      </c>
      <c r="K269" s="25" t="s">
        <v>376</v>
      </c>
      <c r="L269" s="26">
        <v>1041</v>
      </c>
      <c r="M269" s="3">
        <v>139.58000000000001</v>
      </c>
      <c r="N269" s="6">
        <v>1499692.6384000001</v>
      </c>
      <c r="O269" s="49">
        <v>411419.72727165284</v>
      </c>
      <c r="P269" s="6">
        <v>140.84</v>
      </c>
      <c r="Q269" s="49">
        <v>12.886209683223377</v>
      </c>
      <c r="R269" s="5">
        <f t="shared" si="7"/>
        <v>13.92493684202851</v>
      </c>
      <c r="S269" s="15">
        <v>167.09924210434212</v>
      </c>
      <c r="T269" s="5">
        <v>160.51800394269176</v>
      </c>
      <c r="U269" s="5">
        <v>0.10703393470941222</v>
      </c>
      <c r="V269" s="5">
        <f t="shared" si="8"/>
        <v>1.3132610798519302</v>
      </c>
      <c r="W269" s="15">
        <v>18.385655117927023</v>
      </c>
      <c r="X269" s="3">
        <v>17.661532293878022</v>
      </c>
      <c r="Y269" s="5">
        <v>1.1776768013424971E-2</v>
      </c>
      <c r="Z269" s="5">
        <f t="shared" si="9"/>
        <v>10.603327134006394</v>
      </c>
      <c r="AA269" s="25" t="s">
        <v>357</v>
      </c>
      <c r="AB269" s="26" t="s">
        <v>249</v>
      </c>
      <c r="AC269" s="26"/>
    </row>
    <row r="270" spans="1:29" x14ac:dyDescent="0.3">
      <c r="A270" s="46">
        <v>43756</v>
      </c>
      <c r="B270" s="44" t="s">
        <v>253</v>
      </c>
      <c r="C270" s="39"/>
      <c r="D270" s="23"/>
      <c r="E270" s="56">
        <v>184</v>
      </c>
      <c r="F270" s="25" t="s">
        <v>118</v>
      </c>
      <c r="G270" s="26" t="s">
        <v>167</v>
      </c>
      <c r="H270" s="26"/>
      <c r="I270" s="25" t="s">
        <v>374</v>
      </c>
      <c r="J270" s="51" t="s">
        <v>353</v>
      </c>
      <c r="K270" s="25" t="s">
        <v>376</v>
      </c>
      <c r="L270" s="26">
        <v>889</v>
      </c>
      <c r="M270" s="3">
        <v>90.78</v>
      </c>
      <c r="N270" s="6">
        <v>924929.12038461561</v>
      </c>
      <c r="O270" s="49">
        <v>323743.28969151503</v>
      </c>
      <c r="P270" s="6">
        <v>119.1153846153846</v>
      </c>
      <c r="Q270" s="49">
        <v>14.708257552704673</v>
      </c>
      <c r="R270" s="5">
        <f t="shared" si="7"/>
        <v>9.8671402507514276</v>
      </c>
      <c r="S270" s="15">
        <v>118.40568300901714</v>
      </c>
      <c r="T270" s="5">
        <v>133.18974466706089</v>
      </c>
      <c r="U270" s="5">
        <v>0.14399994738156399</v>
      </c>
      <c r="V270" s="5">
        <f t="shared" si="8"/>
        <v>0.91080484063812417</v>
      </c>
      <c r="W270" s="15">
        <v>12.751267768933738</v>
      </c>
      <c r="X270" s="3">
        <v>14.343383317135814</v>
      </c>
      <c r="Y270" s="5">
        <v>1.5507548633749762E-2</v>
      </c>
      <c r="Z270" s="5">
        <f t="shared" si="9"/>
        <v>10.833429743125162</v>
      </c>
      <c r="AA270" s="25" t="s">
        <v>357</v>
      </c>
      <c r="AB270" s="26" t="s">
        <v>249</v>
      </c>
      <c r="AC270" s="26"/>
    </row>
    <row r="271" spans="1:29" x14ac:dyDescent="0.3">
      <c r="A271" s="46">
        <v>43755</v>
      </c>
      <c r="B271" s="44" t="s">
        <v>253</v>
      </c>
      <c r="C271" s="39"/>
      <c r="D271" s="23"/>
      <c r="E271" s="56">
        <v>121</v>
      </c>
      <c r="F271" s="25" t="s">
        <v>118</v>
      </c>
      <c r="G271" s="26" t="s">
        <v>167</v>
      </c>
      <c r="H271" s="26"/>
      <c r="I271" s="26" t="s">
        <v>369</v>
      </c>
      <c r="J271" s="51"/>
      <c r="K271" s="25" t="s">
        <v>375</v>
      </c>
      <c r="L271" s="25">
        <v>16</v>
      </c>
      <c r="M271" s="3"/>
      <c r="N271" s="6">
        <v>177708562.20782608</v>
      </c>
      <c r="O271" s="6">
        <v>52013014.752988055</v>
      </c>
      <c r="P271" s="6">
        <v>0.68995652173913025</v>
      </c>
      <c r="Q271" s="6">
        <v>1.5347823409394258E-2</v>
      </c>
      <c r="R271" s="5">
        <f t="shared" si="7"/>
        <v>28.769949408207022</v>
      </c>
      <c r="S271" s="15">
        <v>345.23939289848425</v>
      </c>
      <c r="T271" s="5">
        <v>21577.462056155266</v>
      </c>
      <c r="U271" s="5">
        <v>0.1214204976287013</v>
      </c>
      <c r="V271" s="5">
        <f t="shared" si="8"/>
        <v>4.2555469835359316</v>
      </c>
      <c r="W271" s="15">
        <v>59.577657769503048</v>
      </c>
      <c r="X271" s="3">
        <v>3723.6036105939406</v>
      </c>
      <c r="Y271" s="5">
        <v>2.0953428266665464E-2</v>
      </c>
      <c r="Z271" s="5">
        <f t="shared" si="9"/>
        <v>6.7605761420361734</v>
      </c>
      <c r="AA271" s="25" t="s">
        <v>357</v>
      </c>
      <c r="AB271" s="26" t="s">
        <v>249</v>
      </c>
      <c r="AC271" s="26"/>
    </row>
    <row r="272" spans="1:29" x14ac:dyDescent="0.3">
      <c r="A272" s="50">
        <v>43556</v>
      </c>
      <c r="B272" s="44" t="s">
        <v>253</v>
      </c>
      <c r="C272" s="39"/>
      <c r="D272" s="23"/>
      <c r="E272" s="57" t="s">
        <v>320</v>
      </c>
      <c r="F272" s="25" t="s">
        <v>118</v>
      </c>
      <c r="G272" s="26" t="s">
        <v>167</v>
      </c>
      <c r="H272" s="26"/>
      <c r="I272" s="25" t="s">
        <v>374</v>
      </c>
      <c r="J272" s="25" t="s">
        <v>352</v>
      </c>
      <c r="K272" s="25" t="s">
        <v>376</v>
      </c>
      <c r="L272" s="26">
        <v>193</v>
      </c>
      <c r="M272" s="3">
        <v>11.47798528336352</v>
      </c>
      <c r="N272" s="6">
        <v>1081069.0245000003</v>
      </c>
      <c r="O272" s="6">
        <v>280666.64269201661</v>
      </c>
      <c r="P272" s="6">
        <v>126.35</v>
      </c>
      <c r="Q272" s="6">
        <v>11.226197040850479</v>
      </c>
      <c r="R272" s="5">
        <f t="shared" si="7"/>
        <v>2.3249502129965256</v>
      </c>
      <c r="S272" s="15">
        <v>27.899402555958307</v>
      </c>
      <c r="T272" s="5">
        <v>144.55648992724514</v>
      </c>
      <c r="U272" s="5">
        <v>0.13371624443138885</v>
      </c>
      <c r="V272" s="5">
        <f t="shared" si="8"/>
        <v>0.49573725639314536</v>
      </c>
      <c r="W272" s="15">
        <v>6.9403215895040349</v>
      </c>
      <c r="X272" s="3">
        <v>35.960215489658211</v>
      </c>
      <c r="Y272" s="5">
        <v>3.3263570294496218E-2</v>
      </c>
      <c r="Z272" s="5">
        <f t="shared" si="9"/>
        <v>4.6898839718286567</v>
      </c>
      <c r="AA272" s="25" t="s">
        <v>357</v>
      </c>
      <c r="AB272" s="26" t="s">
        <v>249</v>
      </c>
      <c r="AC272" s="26"/>
    </row>
    <row r="273" spans="1:29" x14ac:dyDescent="0.3">
      <c r="A273" s="50">
        <v>43556</v>
      </c>
      <c r="B273" s="44" t="s">
        <v>253</v>
      </c>
      <c r="C273" s="39"/>
      <c r="D273" s="23"/>
      <c r="E273" s="54" t="s">
        <v>319</v>
      </c>
      <c r="F273" s="25" t="s">
        <v>118</v>
      </c>
      <c r="G273" s="26" t="s">
        <v>167</v>
      </c>
      <c r="H273" s="26"/>
      <c r="I273" s="25" t="s">
        <v>374</v>
      </c>
      <c r="J273" s="25" t="s">
        <v>352</v>
      </c>
      <c r="K273" s="25" t="s">
        <v>376</v>
      </c>
      <c r="L273" s="25">
        <f>117+170</f>
        <v>287</v>
      </c>
      <c r="M273" s="3">
        <v>18.529313897415314</v>
      </c>
      <c r="N273" s="27">
        <v>1002841.666</v>
      </c>
      <c r="O273" s="6">
        <v>179552.13547911283</v>
      </c>
      <c r="P273" s="27">
        <v>123.70000000000003</v>
      </c>
      <c r="Q273" s="27">
        <v>7.855571271397138</v>
      </c>
      <c r="R273" s="5">
        <f t="shared" si="7"/>
        <v>3.6387384388510444</v>
      </c>
      <c r="S273" s="15">
        <v>43.664861266212533</v>
      </c>
      <c r="T273" s="5">
        <v>152.14237374986945</v>
      </c>
      <c r="U273" s="5">
        <v>0.15171126101761856</v>
      </c>
      <c r="V273" s="5">
        <f t="shared" si="8"/>
        <v>0.73542487996796813</v>
      </c>
      <c r="W273" s="15">
        <v>10.295948319551554</v>
      </c>
      <c r="X273" s="3">
        <v>35.874384388681371</v>
      </c>
      <c r="Y273" s="5">
        <v>3.5772730237438467E-2</v>
      </c>
      <c r="Z273" s="5">
        <f t="shared" si="9"/>
        <v>4.9478043753558243</v>
      </c>
      <c r="AA273" s="25" t="s">
        <v>357</v>
      </c>
      <c r="AB273" s="26" t="s">
        <v>249</v>
      </c>
      <c r="AC273" s="26"/>
    </row>
    <row r="274" spans="1:29" x14ac:dyDescent="0.3">
      <c r="A274" s="50">
        <v>43556</v>
      </c>
      <c r="B274" s="44" t="s">
        <v>253</v>
      </c>
      <c r="C274" s="39"/>
      <c r="D274" s="23"/>
      <c r="E274" s="54" t="s">
        <v>318</v>
      </c>
      <c r="F274" s="25" t="s">
        <v>118</v>
      </c>
      <c r="G274" s="26" t="s">
        <v>167</v>
      </c>
      <c r="H274" s="26"/>
      <c r="I274" s="25" t="s">
        <v>374</v>
      </c>
      <c r="J274" s="25" t="s">
        <v>352</v>
      </c>
      <c r="K274" s="25" t="s">
        <v>376</v>
      </c>
      <c r="L274" s="25">
        <f>91+124</f>
        <v>215</v>
      </c>
      <c r="M274" s="3">
        <v>15.638445070882804</v>
      </c>
      <c r="N274" s="27">
        <v>753520.52649999992</v>
      </c>
      <c r="O274" s="6">
        <v>185514.18341469415</v>
      </c>
      <c r="P274" s="27">
        <v>112.09999999999998</v>
      </c>
      <c r="Q274" s="27">
        <v>9.5598117136269991</v>
      </c>
      <c r="R274" s="5">
        <f t="shared" si="7"/>
        <v>2.4488559696347356</v>
      </c>
      <c r="S274" s="15">
        <v>29.386271635616826</v>
      </c>
      <c r="T274" s="5">
        <v>136.68033318891548</v>
      </c>
      <c r="U274" s="5">
        <v>0.1813889978867291</v>
      </c>
      <c r="V274" s="5">
        <f t="shared" si="8"/>
        <v>0.51086829041906845</v>
      </c>
      <c r="W274" s="15">
        <v>7.1521560658669587</v>
      </c>
      <c r="X274" s="3">
        <v>33.265842166823063</v>
      </c>
      <c r="Y274" s="5">
        <v>4.4147227576318809E-2</v>
      </c>
      <c r="Z274" s="5">
        <f t="shared" si="9"/>
        <v>4.7935172637666037</v>
      </c>
      <c r="AA274" s="25" t="s">
        <v>357</v>
      </c>
      <c r="AB274" s="26" t="s">
        <v>249</v>
      </c>
      <c r="AC274" s="26"/>
    </row>
    <row r="275" spans="1:29" x14ac:dyDescent="0.3">
      <c r="A275" s="50">
        <v>43556</v>
      </c>
      <c r="B275" s="44" t="s">
        <v>253</v>
      </c>
      <c r="C275" s="39"/>
      <c r="D275" s="23"/>
      <c r="E275" s="57" t="s">
        <v>317</v>
      </c>
      <c r="F275" s="25" t="s">
        <v>118</v>
      </c>
      <c r="G275" s="26" t="s">
        <v>167</v>
      </c>
      <c r="H275" s="26"/>
      <c r="I275" s="25" t="s">
        <v>374</v>
      </c>
      <c r="J275" s="25" t="s">
        <v>352</v>
      </c>
      <c r="K275" s="25" t="s">
        <v>376</v>
      </c>
      <c r="L275" s="25">
        <f>115+59</f>
        <v>174</v>
      </c>
      <c r="M275" s="3">
        <v>8.4395941081417796</v>
      </c>
      <c r="N275" s="27">
        <v>1862684.0810000002</v>
      </c>
      <c r="O275" s="6">
        <v>1115966.9617710237</v>
      </c>
      <c r="P275" s="27">
        <v>146.75</v>
      </c>
      <c r="Q275" s="27">
        <v>29.654468465983218</v>
      </c>
      <c r="R275" s="5">
        <f t="shared" si="7"/>
        <v>3.6901851415552009</v>
      </c>
      <c r="S275" s="15">
        <v>44.282221698662411</v>
      </c>
      <c r="T275" s="5">
        <v>254.49552700380696</v>
      </c>
      <c r="U275" s="5">
        <v>0.1366283899667938</v>
      </c>
      <c r="V275" s="5">
        <f t="shared" si="8"/>
        <v>0.70132359432745484</v>
      </c>
      <c r="W275" s="15">
        <v>9.818530320584367</v>
      </c>
      <c r="X275" s="3">
        <v>56.428335175772226</v>
      </c>
      <c r="Y275" s="5">
        <v>3.0294098581375172E-2</v>
      </c>
      <c r="Z275" s="5">
        <f t="shared" si="9"/>
        <v>5.2617438959742415</v>
      </c>
      <c r="AA275" s="25" t="s">
        <v>357</v>
      </c>
      <c r="AB275" s="26" t="s">
        <v>249</v>
      </c>
      <c r="AC275" s="26"/>
    </row>
    <row r="276" spans="1:29" x14ac:dyDescent="0.3">
      <c r="A276" s="50">
        <v>43556</v>
      </c>
      <c r="B276" s="44" t="s">
        <v>253</v>
      </c>
      <c r="C276" s="39"/>
      <c r="D276" s="23"/>
      <c r="E276" s="57" t="s">
        <v>316</v>
      </c>
      <c r="F276" s="25" t="s">
        <v>118</v>
      </c>
      <c r="G276" s="26" t="s">
        <v>167</v>
      </c>
      <c r="H276" s="26"/>
      <c r="I276" s="25" t="s">
        <v>374</v>
      </c>
      <c r="J276" s="25" t="s">
        <v>352</v>
      </c>
      <c r="K276" s="25" t="s">
        <v>376</v>
      </c>
      <c r="L276" s="25">
        <v>180</v>
      </c>
      <c r="M276" s="3">
        <v>3.5359613074771312</v>
      </c>
      <c r="N276" s="27">
        <v>668848.74099999992</v>
      </c>
      <c r="O276" s="6">
        <v>194382.01308839698</v>
      </c>
      <c r="P276" s="27">
        <v>107.50000000000001</v>
      </c>
      <c r="Q276" s="27">
        <v>10.413932974625871</v>
      </c>
      <c r="R276" s="5">
        <f t="shared" si="7"/>
        <v>2.2803183269074707</v>
      </c>
      <c r="S276" s="15">
        <v>27.36381992288965</v>
      </c>
      <c r="T276" s="5">
        <v>152.02122179383142</v>
      </c>
      <c r="U276" s="5">
        <v>0.22728789407085306</v>
      </c>
      <c r="V276" s="5">
        <f t="shared" si="8"/>
        <v>0.39132559373665055</v>
      </c>
      <c r="W276" s="15">
        <v>5.4785583123131074</v>
      </c>
      <c r="X276" s="3">
        <v>30.436435068406155</v>
      </c>
      <c r="Y276" s="5">
        <v>4.5505707348570991E-2</v>
      </c>
      <c r="Z276" s="5">
        <f t="shared" si="9"/>
        <v>5.8271637822954432</v>
      </c>
      <c r="AA276" s="25" t="s">
        <v>357</v>
      </c>
      <c r="AB276" s="26" t="s">
        <v>249</v>
      </c>
      <c r="AC276" s="26"/>
    </row>
    <row r="277" spans="1:29" x14ac:dyDescent="0.3">
      <c r="A277" s="50">
        <v>43556</v>
      </c>
      <c r="B277" s="44" t="s">
        <v>253</v>
      </c>
      <c r="C277" s="39"/>
      <c r="D277" s="23"/>
      <c r="E277" s="57" t="s">
        <v>315</v>
      </c>
      <c r="F277" s="25" t="s">
        <v>118</v>
      </c>
      <c r="G277" s="26" t="s">
        <v>167</v>
      </c>
      <c r="H277" s="26"/>
      <c r="I277" s="25" t="s">
        <v>374</v>
      </c>
      <c r="J277" s="25" t="s">
        <v>352</v>
      </c>
      <c r="K277" s="25" t="s">
        <v>376</v>
      </c>
      <c r="L277" s="25">
        <f>100+30</f>
        <v>130</v>
      </c>
      <c r="M277" s="3">
        <v>5.4731071743844417</v>
      </c>
      <c r="N277" s="27">
        <v>635807.0399999998</v>
      </c>
      <c r="O277" s="6">
        <v>288766.60786417226</v>
      </c>
      <c r="P277" s="27">
        <v>103.90000000000002</v>
      </c>
      <c r="Q277" s="27">
        <v>17.443910112127778</v>
      </c>
      <c r="R277" s="5">
        <f t="shared" si="7"/>
        <v>2.0177671913309636</v>
      </c>
      <c r="S277" s="15">
        <v>24.213206295971563</v>
      </c>
      <c r="T277" s="5">
        <v>186.25543304593512</v>
      </c>
      <c r="U277" s="5">
        <v>0.2929433323763373</v>
      </c>
      <c r="V277" s="5">
        <f t="shared" si="8"/>
        <v>0.40660718531507045</v>
      </c>
      <c r="W277" s="15">
        <v>5.6925005944109861</v>
      </c>
      <c r="X277" s="3">
        <v>43.78846611085374</v>
      </c>
      <c r="Y277" s="5">
        <v>6.8870684588289169E-2</v>
      </c>
      <c r="Z277" s="5">
        <f t="shared" si="9"/>
        <v>4.9624484372243511</v>
      </c>
      <c r="AA277" s="25" t="s">
        <v>357</v>
      </c>
      <c r="AB277" s="26" t="s">
        <v>249</v>
      </c>
      <c r="AC277" s="26"/>
    </row>
    <row r="278" spans="1:29" x14ac:dyDescent="0.3">
      <c r="A278" s="50">
        <v>43556</v>
      </c>
      <c r="B278" s="44" t="s">
        <v>253</v>
      </c>
      <c r="C278" s="39"/>
      <c r="D278" s="23"/>
      <c r="E278" s="54" t="s">
        <v>314</v>
      </c>
      <c r="F278" s="25" t="s">
        <v>118</v>
      </c>
      <c r="G278" s="26" t="s">
        <v>167</v>
      </c>
      <c r="H278" s="26"/>
      <c r="I278" s="25" t="s">
        <v>374</v>
      </c>
      <c r="J278" s="25" t="s">
        <v>351</v>
      </c>
      <c r="K278" s="25" t="s">
        <v>376</v>
      </c>
      <c r="L278" s="25">
        <v>118</v>
      </c>
      <c r="M278" s="3">
        <v>1.0812549550155728</v>
      </c>
      <c r="N278" s="27">
        <v>306213.39299999992</v>
      </c>
      <c r="O278" s="6">
        <v>48751.08489475496</v>
      </c>
      <c r="P278" s="27">
        <v>83.4</v>
      </c>
      <c r="Q278" s="27">
        <v>4.3289721643826722</v>
      </c>
      <c r="R278" s="5">
        <f t="shared" si="7"/>
        <v>0.78931905536101266</v>
      </c>
      <c r="S278" s="15">
        <v>9.4718286643321523</v>
      </c>
      <c r="T278" s="5">
        <v>80.269734443492823</v>
      </c>
      <c r="U278" s="5">
        <v>0.26213658931467065</v>
      </c>
      <c r="V278" s="5">
        <f t="shared" si="8"/>
        <v>0.1821258745424191</v>
      </c>
      <c r="W278" s="15">
        <v>2.5497622435938676</v>
      </c>
      <c r="X278" s="3">
        <v>21.608154606727691</v>
      </c>
      <c r="Y278" s="5">
        <v>7.0565674463258038E-2</v>
      </c>
      <c r="Z278" s="5">
        <f t="shared" si="9"/>
        <v>4.3339204676113807</v>
      </c>
      <c r="AA278" s="25" t="s">
        <v>357</v>
      </c>
      <c r="AB278" s="26" t="s">
        <v>249</v>
      </c>
      <c r="AC278" s="26"/>
    </row>
    <row r="279" spans="1:29" x14ac:dyDescent="0.3">
      <c r="A279" s="50">
        <v>43556</v>
      </c>
      <c r="B279" s="44" t="s">
        <v>253</v>
      </c>
      <c r="C279" s="39"/>
      <c r="D279" s="23"/>
      <c r="E279" s="54" t="s">
        <v>313</v>
      </c>
      <c r="F279" s="25" t="s">
        <v>118</v>
      </c>
      <c r="G279" s="26" t="s">
        <v>167</v>
      </c>
      <c r="H279" s="26"/>
      <c r="I279" s="25" t="s">
        <v>374</v>
      </c>
      <c r="J279" s="25" t="s">
        <v>351</v>
      </c>
      <c r="K279" s="25" t="s">
        <v>376</v>
      </c>
      <c r="L279" s="25">
        <v>220</v>
      </c>
      <c r="M279" s="3">
        <v>17.040923161488106</v>
      </c>
      <c r="N279" s="27">
        <v>192534.94049999997</v>
      </c>
      <c r="O279" s="6">
        <v>78497.022231959447</v>
      </c>
      <c r="P279" s="27">
        <v>70.349999999999994</v>
      </c>
      <c r="Q279" s="27">
        <v>9.5670005748928943</v>
      </c>
      <c r="R279" s="5">
        <f t="shared" si="7"/>
        <v>0.94613727860624708</v>
      </c>
      <c r="S279" s="15">
        <v>11.353647343274964</v>
      </c>
      <c r="T279" s="5">
        <v>51.607487923977111</v>
      </c>
      <c r="U279" s="5">
        <v>0.26804219426331671</v>
      </c>
      <c r="V279" s="5">
        <f t="shared" si="8"/>
        <v>0.21125876095053986</v>
      </c>
      <c r="W279" s="15">
        <v>2.957622653307558</v>
      </c>
      <c r="X279" s="3">
        <v>13.443739333216174</v>
      </c>
      <c r="Y279" s="5">
        <v>6.9824933065674777E-2</v>
      </c>
      <c r="Z279" s="5">
        <f t="shared" si="9"/>
        <v>4.4785706133520202</v>
      </c>
      <c r="AA279" s="25" t="s">
        <v>357</v>
      </c>
      <c r="AB279" s="26" t="s">
        <v>249</v>
      </c>
      <c r="AC279" s="26"/>
    </row>
    <row r="280" spans="1:29" x14ac:dyDescent="0.3">
      <c r="A280" s="50">
        <v>43556</v>
      </c>
      <c r="B280" s="44" t="s">
        <v>253</v>
      </c>
      <c r="C280" s="39"/>
      <c r="D280" s="23"/>
      <c r="E280" s="54" t="s">
        <v>312</v>
      </c>
      <c r="F280" s="25" t="s">
        <v>118</v>
      </c>
      <c r="G280" s="26" t="s">
        <v>167</v>
      </c>
      <c r="H280" s="26"/>
      <c r="I280" s="25" t="s">
        <v>374</v>
      </c>
      <c r="J280" s="25" t="s">
        <v>351</v>
      </c>
      <c r="K280" s="25" t="s">
        <v>376</v>
      </c>
      <c r="L280" s="27">
        <v>219</v>
      </c>
      <c r="M280" s="3">
        <v>3.962972097589756</v>
      </c>
      <c r="N280" s="27">
        <v>318800.52299999999</v>
      </c>
      <c r="O280" s="6">
        <v>141283.36997996995</v>
      </c>
      <c r="P280" s="27">
        <v>82.850000000000009</v>
      </c>
      <c r="Q280" s="27">
        <v>12.732929749276042</v>
      </c>
      <c r="R280" s="5">
        <f t="shared" si="7"/>
        <v>1.3611699359456508</v>
      </c>
      <c r="S280" s="15">
        <v>16.334039231347809</v>
      </c>
      <c r="T280" s="5">
        <v>74.584654024419223</v>
      </c>
      <c r="U280" s="5">
        <v>0.2339539889161952</v>
      </c>
      <c r="V280" s="5">
        <f t="shared" si="8"/>
        <v>0.26417974065314681</v>
      </c>
      <c r="W280" s="15">
        <v>3.6985163691440555</v>
      </c>
      <c r="X280" s="3">
        <v>16.888202598831302</v>
      </c>
      <c r="Y280" s="5">
        <v>5.2974199790855749E-2</v>
      </c>
      <c r="Z280" s="5">
        <f t="shared" si="9"/>
        <v>5.1524387622622081</v>
      </c>
      <c r="AA280" s="25" t="s">
        <v>357</v>
      </c>
      <c r="AB280" s="26" t="s">
        <v>249</v>
      </c>
      <c r="AC280" s="26"/>
    </row>
    <row r="281" spans="1:29" x14ac:dyDescent="0.3">
      <c r="A281" s="50">
        <v>43556</v>
      </c>
      <c r="B281" s="44" t="s">
        <v>253</v>
      </c>
      <c r="C281" s="39"/>
      <c r="D281" s="23"/>
      <c r="E281" s="54" t="s">
        <v>311</v>
      </c>
      <c r="F281" s="25" t="s">
        <v>118</v>
      </c>
      <c r="G281" s="26" t="s">
        <v>167</v>
      </c>
      <c r="H281" s="26"/>
      <c r="I281" s="25" t="s">
        <v>374</v>
      </c>
      <c r="J281" s="25" t="s">
        <v>351</v>
      </c>
      <c r="K281" s="25" t="s">
        <v>376</v>
      </c>
      <c r="L281" s="27">
        <v>155</v>
      </c>
      <c r="M281" s="3">
        <v>6.8209271663852027</v>
      </c>
      <c r="N281" s="27">
        <v>319180.42000000004</v>
      </c>
      <c r="O281" s="6">
        <v>197922.59134142674</v>
      </c>
      <c r="P281" s="27">
        <v>81.8</v>
      </c>
      <c r="Q281" s="27">
        <v>15.500322577288545</v>
      </c>
      <c r="R281" s="5">
        <f t="shared" ref="R281:R287" si="10">S281/12</f>
        <v>0.69099467472873333</v>
      </c>
      <c r="S281" s="15">
        <v>8.2919360967448004</v>
      </c>
      <c r="T281" s="5">
        <v>53.496361914482584</v>
      </c>
      <c r="U281" s="5">
        <v>0.16760539983775502</v>
      </c>
      <c r="V281" s="5">
        <f t="shared" si="8"/>
        <v>0.19770858122583254</v>
      </c>
      <c r="W281" s="15">
        <v>2.7679201371616555</v>
      </c>
      <c r="X281" s="3">
        <v>17.857549272010683</v>
      </c>
      <c r="Y281" s="5">
        <v>5.5948135139400716E-2</v>
      </c>
      <c r="Z281" s="5">
        <f t="shared" si="9"/>
        <v>3.4950161011951471</v>
      </c>
      <c r="AA281" s="25" t="s">
        <v>357</v>
      </c>
      <c r="AB281" s="26" t="s">
        <v>249</v>
      </c>
      <c r="AC281" s="26"/>
    </row>
    <row r="282" spans="1:29" x14ac:dyDescent="0.3">
      <c r="A282" s="50">
        <v>43556</v>
      </c>
      <c r="B282" s="44" t="s">
        <v>253</v>
      </c>
      <c r="C282" s="39"/>
      <c r="D282" s="23"/>
      <c r="E282" s="54" t="s">
        <v>310</v>
      </c>
      <c r="F282" s="25" t="s">
        <v>118</v>
      </c>
      <c r="G282" s="26" t="s">
        <v>167</v>
      </c>
      <c r="H282" s="26"/>
      <c r="I282" s="25" t="s">
        <v>374</v>
      </c>
      <c r="J282" s="25" t="s">
        <v>351</v>
      </c>
      <c r="K282" s="25" t="s">
        <v>376</v>
      </c>
      <c r="L282" s="27">
        <v>137</v>
      </c>
      <c r="M282" s="3">
        <v>5.2515806898359259</v>
      </c>
      <c r="N282" s="27">
        <v>249499.34649999999</v>
      </c>
      <c r="O282" s="6">
        <v>70809.232842544807</v>
      </c>
      <c r="P282" s="27">
        <v>77.449999999999989</v>
      </c>
      <c r="Q282" s="27">
        <v>7.1167056985658741</v>
      </c>
      <c r="R282" s="5">
        <f t="shared" si="10"/>
        <v>0.74721691180332106</v>
      </c>
      <c r="S282" s="15">
        <v>8.9666029416398523</v>
      </c>
      <c r="T282" s="5">
        <v>65.449656508320089</v>
      </c>
      <c r="U282" s="5">
        <v>0.26232395966744582</v>
      </c>
      <c r="V282" s="5">
        <f t="shared" si="8"/>
        <v>0.16021975065414226</v>
      </c>
      <c r="W282" s="15">
        <v>2.2430765091579916</v>
      </c>
      <c r="X282" s="3">
        <v>16.372821234729866</v>
      </c>
      <c r="Y282" s="5">
        <v>6.5622701880423032E-2</v>
      </c>
      <c r="Z282" s="5">
        <f t="shared" si="9"/>
        <v>4.6637003787148439</v>
      </c>
      <c r="AA282" s="25" t="s">
        <v>357</v>
      </c>
      <c r="AB282" s="26" t="s">
        <v>249</v>
      </c>
      <c r="AC282" s="26"/>
    </row>
    <row r="283" spans="1:29" x14ac:dyDescent="0.3">
      <c r="A283" s="50">
        <v>43556</v>
      </c>
      <c r="B283" s="44" t="s">
        <v>253</v>
      </c>
      <c r="C283" s="39"/>
      <c r="D283" s="23"/>
      <c r="E283" s="54" t="s">
        <v>309</v>
      </c>
      <c r="F283" s="25" t="s">
        <v>118</v>
      </c>
      <c r="G283" s="26" t="s">
        <v>167</v>
      </c>
      <c r="H283" s="26"/>
      <c r="I283" s="25" t="s">
        <v>374</v>
      </c>
      <c r="J283" s="25" t="s">
        <v>351</v>
      </c>
      <c r="K283" s="25" t="s">
        <v>376</v>
      </c>
      <c r="L283" s="27">
        <v>169</v>
      </c>
      <c r="M283" s="3">
        <v>3.3004173349595991</v>
      </c>
      <c r="N283" s="27">
        <v>186106.74350000004</v>
      </c>
      <c r="O283" s="6">
        <v>50632.611823850799</v>
      </c>
      <c r="P283" s="27">
        <v>70.299999999999983</v>
      </c>
      <c r="Q283" s="27">
        <v>6.1081912216301788</v>
      </c>
      <c r="R283" s="5">
        <f t="shared" si="10"/>
        <v>0.89825286640543878</v>
      </c>
      <c r="S283" s="15">
        <v>10.779034396865265</v>
      </c>
      <c r="T283" s="5">
        <v>63.781268620504527</v>
      </c>
      <c r="U283" s="5">
        <v>0.34271336664651547</v>
      </c>
      <c r="V283" s="5">
        <f t="shared" si="8"/>
        <v>0.21600132385418741</v>
      </c>
      <c r="W283" s="15">
        <v>3.0240185339586239</v>
      </c>
      <c r="X283" s="3">
        <v>17.893600792654581</v>
      </c>
      <c r="Y283" s="5">
        <v>9.6146977031246472E-2</v>
      </c>
      <c r="Z283" s="5">
        <f t="shared" si="9"/>
        <v>4.1585525976304112</v>
      </c>
      <c r="AA283" s="25" t="s">
        <v>357</v>
      </c>
      <c r="AB283" s="26" t="s">
        <v>249</v>
      </c>
      <c r="AC283" s="26"/>
    </row>
    <row r="284" spans="1:29" x14ac:dyDescent="0.3">
      <c r="A284" s="50">
        <v>43556</v>
      </c>
      <c r="B284" s="44" t="s">
        <v>253</v>
      </c>
      <c r="C284" s="39"/>
      <c r="D284" s="23"/>
      <c r="E284" s="54" t="s">
        <v>308</v>
      </c>
      <c r="F284" s="25" t="s">
        <v>118</v>
      </c>
      <c r="G284" s="26" t="s">
        <v>167</v>
      </c>
      <c r="H284" s="26"/>
      <c r="I284" s="25" t="s">
        <v>374</v>
      </c>
      <c r="J284" s="25" t="s">
        <v>352</v>
      </c>
      <c r="K284" s="25" t="s">
        <v>376</v>
      </c>
      <c r="L284" s="27">
        <v>393</v>
      </c>
      <c r="M284" s="3">
        <v>40.651343390911293</v>
      </c>
      <c r="N284" s="27">
        <v>847385.45049999992</v>
      </c>
      <c r="O284" s="6">
        <v>184569.39470837376</v>
      </c>
      <c r="P284" s="27">
        <v>116.79999999999998</v>
      </c>
      <c r="Q284" s="27">
        <v>8.4237758754610752</v>
      </c>
      <c r="R284" s="5">
        <f t="shared" si="10"/>
        <v>3.37536126489695</v>
      </c>
      <c r="S284" s="15">
        <v>40.504335178763398</v>
      </c>
      <c r="T284" s="5">
        <v>103.06446610372366</v>
      </c>
      <c r="U284" s="5">
        <v>0.12162642873194301</v>
      </c>
      <c r="V284" s="5">
        <f t="shared" si="8"/>
        <v>0.67286821690556942</v>
      </c>
      <c r="W284" s="15">
        <v>9.420155036677972</v>
      </c>
      <c r="X284" s="3">
        <v>23.969860144218757</v>
      </c>
      <c r="Y284" s="5">
        <v>2.8286844115715391E-2</v>
      </c>
      <c r="Z284" s="5">
        <f t="shared" si="9"/>
        <v>5.0163779178332772</v>
      </c>
      <c r="AA284" s="25" t="s">
        <v>357</v>
      </c>
      <c r="AB284" s="26" t="s">
        <v>249</v>
      </c>
      <c r="AC284" s="26"/>
    </row>
    <row r="285" spans="1:29" x14ac:dyDescent="0.3">
      <c r="A285" s="50">
        <v>43556</v>
      </c>
      <c r="B285" s="44" t="s">
        <v>253</v>
      </c>
      <c r="C285" s="39"/>
      <c r="D285" s="23"/>
      <c r="E285" s="54" t="s">
        <v>307</v>
      </c>
      <c r="F285" s="25" t="s">
        <v>118</v>
      </c>
      <c r="G285" s="26" t="s">
        <v>167</v>
      </c>
      <c r="H285" s="26"/>
      <c r="I285" s="25" t="s">
        <v>374</v>
      </c>
      <c r="J285" s="25" t="s">
        <v>352</v>
      </c>
      <c r="K285" s="25" t="s">
        <v>376</v>
      </c>
      <c r="L285" s="27">
        <v>374</v>
      </c>
      <c r="M285" s="3">
        <v>11.612635095366487</v>
      </c>
      <c r="N285" s="27">
        <v>823592.46749999991</v>
      </c>
      <c r="O285" s="6">
        <v>185808.86236382069</v>
      </c>
      <c r="P285" s="27">
        <v>115.65</v>
      </c>
      <c r="Q285" s="27">
        <v>8.6560672363377602</v>
      </c>
      <c r="R285" s="5">
        <f t="shared" si="10"/>
        <v>2.8997954826999206</v>
      </c>
      <c r="S285" s="15">
        <v>34.797545792399049</v>
      </c>
      <c r="T285" s="5">
        <v>93.041566289837036</v>
      </c>
      <c r="U285" s="5">
        <v>0.11297039489963165</v>
      </c>
      <c r="V285" s="5">
        <f t="shared" si="8"/>
        <v>0.62318422458164247</v>
      </c>
      <c r="W285" s="15">
        <v>8.7245791441429947</v>
      </c>
      <c r="X285" s="3">
        <v>23.327751722307472</v>
      </c>
      <c r="Y285" s="5">
        <v>2.8324386930247726E-2</v>
      </c>
      <c r="Z285" s="5">
        <f t="shared" si="9"/>
        <v>4.653191413256037</v>
      </c>
      <c r="AA285" s="25" t="s">
        <v>357</v>
      </c>
      <c r="AB285" s="26" t="s">
        <v>249</v>
      </c>
      <c r="AC285" s="26"/>
    </row>
    <row r="286" spans="1:29" x14ac:dyDescent="0.3">
      <c r="A286" s="50">
        <v>43556</v>
      </c>
      <c r="B286" s="44" t="s">
        <v>253</v>
      </c>
      <c r="C286" s="39"/>
      <c r="D286" s="23"/>
      <c r="E286" s="54" t="s">
        <v>306</v>
      </c>
      <c r="F286" s="25" t="s">
        <v>118</v>
      </c>
      <c r="G286" s="26" t="s">
        <v>167</v>
      </c>
      <c r="H286" s="26"/>
      <c r="I286" s="25" t="s">
        <v>374</v>
      </c>
      <c r="J286" s="25" t="s">
        <v>351</v>
      </c>
      <c r="K286" s="25" t="s">
        <v>376</v>
      </c>
      <c r="L286" s="25">
        <f>126+180+178</f>
        <v>484</v>
      </c>
      <c r="M286" s="3">
        <v>10.910569708406959</v>
      </c>
      <c r="N286" s="27">
        <v>511782.60363636358</v>
      </c>
      <c r="O286" s="6">
        <v>265369.91387029149</v>
      </c>
      <c r="P286" s="27">
        <v>96.318181818181827</v>
      </c>
      <c r="Q286" s="27">
        <v>16.926005713737883</v>
      </c>
      <c r="R286" s="5">
        <f t="shared" si="10"/>
        <v>3.5963394377514066</v>
      </c>
      <c r="S286" s="15">
        <v>43.156073253016878</v>
      </c>
      <c r="T286" s="5">
        <v>89.165440605406772</v>
      </c>
      <c r="U286" s="5">
        <v>0.17422522761004475</v>
      </c>
      <c r="V286" s="5">
        <f t="shared" si="8"/>
        <v>0.61490355919432138</v>
      </c>
      <c r="W286" s="15">
        <v>8.6086498287205</v>
      </c>
      <c r="X286" s="3">
        <v>17.786466588265498</v>
      </c>
      <c r="Y286" s="5">
        <v>3.4753949161006069E-2</v>
      </c>
      <c r="Z286" s="5">
        <f t="shared" si="9"/>
        <v>5.8486235507622002</v>
      </c>
      <c r="AA286" s="25" t="s">
        <v>357</v>
      </c>
      <c r="AB286" s="26" t="s">
        <v>249</v>
      </c>
      <c r="AC286" s="26"/>
    </row>
    <row r="287" spans="1:29" x14ac:dyDescent="0.3">
      <c r="A287" s="50">
        <v>43556</v>
      </c>
      <c r="B287" s="44" t="s">
        <v>253</v>
      </c>
      <c r="C287" s="39"/>
      <c r="D287" s="23"/>
      <c r="E287" s="54" t="s">
        <v>305</v>
      </c>
      <c r="F287" s="25" t="s">
        <v>118</v>
      </c>
      <c r="G287" s="26" t="s">
        <v>167</v>
      </c>
      <c r="H287" s="26"/>
      <c r="I287" s="25" t="s">
        <v>374</v>
      </c>
      <c r="J287" s="25" t="s">
        <v>351</v>
      </c>
      <c r="K287" s="25" t="s">
        <v>376</v>
      </c>
      <c r="L287" s="25">
        <f>107+287</f>
        <v>394</v>
      </c>
      <c r="M287" s="3">
        <v>14.102572308759765</v>
      </c>
      <c r="N287" s="27">
        <v>393107.1495</v>
      </c>
      <c r="O287" s="6">
        <v>95113.290499837836</v>
      </c>
      <c r="P287" s="27">
        <v>90.250000000000014</v>
      </c>
      <c r="Q287" s="27">
        <v>7.6607767230222832</v>
      </c>
      <c r="R287" s="5">
        <f t="shared" si="10"/>
        <v>2.4161629194717582</v>
      </c>
      <c r="S287" s="15">
        <v>28.993955033661098</v>
      </c>
      <c r="T287" s="5">
        <v>73.588718359545936</v>
      </c>
      <c r="U287" s="5">
        <v>0.18719760872613164</v>
      </c>
      <c r="V287" s="5">
        <f t="shared" si="8"/>
        <v>0.38108768016687167</v>
      </c>
      <c r="W287" s="15">
        <v>5.3352275223362033</v>
      </c>
      <c r="X287" s="3">
        <v>13.541186604914222</v>
      </c>
      <c r="Y287" s="5">
        <v>3.4446553877581464E-2</v>
      </c>
      <c r="Z287" s="5">
        <f t="shared" si="9"/>
        <v>6.3401758839691764</v>
      </c>
      <c r="AA287" s="25" t="s">
        <v>357</v>
      </c>
      <c r="AB287" s="26" t="s">
        <v>249</v>
      </c>
      <c r="AC287" s="26"/>
    </row>
    <row r="288" spans="1:29" x14ac:dyDescent="0.3">
      <c r="N288" s="6"/>
      <c r="O288" s="6"/>
      <c r="P288" s="6"/>
      <c r="Q288" s="6"/>
    </row>
    <row r="289" spans="14:17" x14ac:dyDescent="0.3">
      <c r="N289" s="26"/>
      <c r="O289" s="26"/>
      <c r="P289" s="6"/>
      <c r="Q289" s="6"/>
    </row>
    <row r="290" spans="14:17" x14ac:dyDescent="0.3">
      <c r="N290" s="26"/>
      <c r="O290" s="26"/>
      <c r="P290" s="6"/>
      <c r="Q290" s="6"/>
    </row>
    <row r="291" spans="14:17" x14ac:dyDescent="0.3">
      <c r="N291" s="26"/>
      <c r="O291" s="26"/>
      <c r="P291" s="6"/>
      <c r="Q291" s="6"/>
    </row>
    <row r="292" spans="14:17" x14ac:dyDescent="0.3">
      <c r="N292" s="26"/>
      <c r="O292" s="26"/>
      <c r="P292" s="6"/>
      <c r="Q292" s="6"/>
    </row>
    <row r="293" spans="14:17" x14ac:dyDescent="0.3">
      <c r="N293" s="26"/>
      <c r="O293" s="26"/>
      <c r="P293" s="6"/>
      <c r="Q293" s="6"/>
    </row>
    <row r="294" spans="14:17" x14ac:dyDescent="0.3">
      <c r="N294" s="26"/>
      <c r="O294" s="26"/>
      <c r="P294" s="6"/>
      <c r="Q294" s="6"/>
    </row>
  </sheetData>
  <conditionalFormatting sqref="S206:S22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2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Laget</dc:creator>
  <cp:lastModifiedBy>Manon Laget</cp:lastModifiedBy>
  <dcterms:created xsi:type="dcterms:W3CDTF">2022-06-02T05:53:27Z</dcterms:created>
  <dcterms:modified xsi:type="dcterms:W3CDTF">2022-07-05T15:10:01Z</dcterms:modified>
</cp:coreProperties>
</file>