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RedLaptop\Desktop\MoDB 2019\"/>
    </mc:Choice>
  </mc:AlternateContent>
  <workbookProtection workbookAlgorithmName="SHA-512" workbookHashValue="bxvalCH8Pbo8K9XKU4XKn1iDgv6Crm2YM6viuqsJkLaqV99WtDOCunsnTOnZRyff/ZhelV481is5EuG5MR8C7g==" workbookSaltValue="Mx21cd9dHYq/s1zvxFMaWw==" workbookSpinCount="100000" lockStructure="1"/>
  <bookViews>
    <workbookView xWindow="0" yWindow="0" windowWidth="20490" windowHeight="7755" activeTab="3"/>
  </bookViews>
  <sheets>
    <sheet name="UMUSK" sheetId="1" r:id="rId1"/>
    <sheet name="OIC Top 10 + 1" sheetId="3" r:id="rId2"/>
    <sheet name="Top 5 Malay States" sheetId="4" r:id="rId3"/>
    <sheet name="Max WaitList" sheetId="6" r:id="rId4"/>
  </sheets>
  <definedNames>
    <definedName name="PilgrimQuota">#REF!</definedName>
    <definedName name="WaitList">#REF!</definedName>
  </definedNames>
  <calcPr calcId="152511"/>
</workbook>
</file>

<file path=xl/calcChain.xml><?xml version="1.0" encoding="utf-8"?>
<calcChain xmlns="http://schemas.openxmlformats.org/spreadsheetml/2006/main">
  <c r="D18" i="4" l="1"/>
  <c r="G17" i="4"/>
  <c r="D17" i="4"/>
  <c r="E17" i="4" s="1"/>
  <c r="G16" i="4"/>
  <c r="E16" i="4"/>
  <c r="D16" i="4"/>
  <c r="D15" i="4"/>
  <c r="D14" i="4"/>
  <c r="G12" i="4"/>
  <c r="D12" i="4"/>
  <c r="E12" i="4" s="1"/>
  <c r="A12" i="4"/>
  <c r="G11" i="4"/>
  <c r="D11" i="4"/>
  <c r="E11" i="4" s="1"/>
  <c r="A11" i="4"/>
  <c r="G10" i="4"/>
  <c r="D10" i="4"/>
  <c r="E10" i="4" s="1"/>
  <c r="A10" i="4"/>
  <c r="G9" i="4"/>
  <c r="D9" i="4"/>
  <c r="E9" i="4" s="1"/>
  <c r="A9" i="4"/>
  <c r="G8" i="4"/>
  <c r="D8" i="4"/>
  <c r="E8" i="4" s="1"/>
  <c r="A8" i="4"/>
  <c r="G7" i="4"/>
  <c r="D7" i="4"/>
  <c r="E7" i="4" s="1"/>
  <c r="A7" i="4"/>
  <c r="B2" i="4"/>
  <c r="E13" i="3"/>
  <c r="F13" i="3" s="1"/>
  <c r="C13" i="3"/>
  <c r="H11" i="3"/>
  <c r="F11" i="3"/>
  <c r="F10" i="3"/>
  <c r="H10" i="3" s="1"/>
  <c r="H9" i="3"/>
  <c r="F9" i="3"/>
  <c r="F8" i="3"/>
  <c r="H8" i="3" s="1"/>
  <c r="H7" i="3"/>
  <c r="F7" i="3"/>
  <c r="F6" i="3"/>
  <c r="H6" i="3" s="1"/>
  <c r="H5" i="3"/>
  <c r="F5" i="3"/>
  <c r="F4" i="3"/>
  <c r="H4" i="3" s="1"/>
  <c r="H3" i="3"/>
  <c r="F3" i="3"/>
  <c r="F2" i="3"/>
  <c r="H2" i="3" s="1"/>
  <c r="G39" i="1"/>
  <c r="H39" i="1" s="1"/>
  <c r="K39" i="1" s="1"/>
  <c r="C39" i="1"/>
  <c r="G38" i="1"/>
  <c r="H38" i="1" s="1"/>
  <c r="K38" i="1" s="1"/>
  <c r="C38" i="1"/>
  <c r="G37" i="1"/>
  <c r="H37" i="1" s="1"/>
  <c r="K37" i="1" s="1"/>
  <c r="C37" i="1"/>
  <c r="G36" i="1"/>
  <c r="H36" i="1" s="1"/>
  <c r="K36" i="1" s="1"/>
  <c r="C36" i="1"/>
  <c r="G35" i="1"/>
  <c r="H35" i="1" s="1"/>
  <c r="K35" i="1" s="1"/>
  <c r="C35" i="1"/>
  <c r="G34" i="1"/>
  <c r="H34" i="1" s="1"/>
  <c r="K34" i="1" s="1"/>
  <c r="C34" i="1"/>
  <c r="M33" i="1"/>
  <c r="L33" i="1"/>
  <c r="L35" i="1" s="1"/>
  <c r="G33" i="1"/>
  <c r="H33" i="1" s="1"/>
  <c r="K33" i="1" s="1"/>
  <c r="C33" i="1"/>
  <c r="G32" i="1"/>
  <c r="H32" i="1" s="1"/>
  <c r="K32" i="1" s="1"/>
  <c r="C32" i="1"/>
  <c r="G31" i="1"/>
  <c r="H31" i="1" s="1"/>
  <c r="K31" i="1" s="1"/>
  <c r="C31" i="1"/>
  <c r="G29" i="1"/>
  <c r="H29" i="1" s="1"/>
  <c r="C29" i="1"/>
  <c r="G28" i="1"/>
  <c r="H28" i="1" s="1"/>
  <c r="C28" i="1"/>
  <c r="J27" i="1"/>
  <c r="G27" i="1"/>
  <c r="H27" i="1" s="1"/>
  <c r="C27" i="1"/>
  <c r="J26" i="1"/>
  <c r="K26" i="1" s="1"/>
  <c r="G26" i="1"/>
  <c r="H26" i="1" s="1"/>
  <c r="C26" i="1"/>
  <c r="G25" i="1"/>
  <c r="H25" i="1" s="1"/>
  <c r="C25" i="1"/>
  <c r="G24" i="1"/>
  <c r="H24" i="1" s="1"/>
  <c r="C24" i="1"/>
  <c r="J23" i="1"/>
  <c r="H23" i="1"/>
  <c r="G23" i="1"/>
  <c r="C23" i="1"/>
  <c r="J22" i="1"/>
  <c r="K22" i="1" s="1"/>
  <c r="G22" i="1"/>
  <c r="H22" i="1" s="1"/>
  <c r="C22" i="1"/>
  <c r="G21" i="1"/>
  <c r="H21" i="1" s="1"/>
  <c r="C21" i="1"/>
  <c r="G20" i="1"/>
  <c r="H20" i="1" s="1"/>
  <c r="C20" i="1"/>
  <c r="J19" i="1"/>
  <c r="H19" i="1"/>
  <c r="G19" i="1"/>
  <c r="C19" i="1"/>
  <c r="J18" i="1"/>
  <c r="G18" i="1"/>
  <c r="H18" i="1" s="1"/>
  <c r="C18" i="1"/>
  <c r="G17" i="1"/>
  <c r="H17" i="1" s="1"/>
  <c r="C17" i="1"/>
  <c r="J16" i="1"/>
  <c r="G16" i="1"/>
  <c r="H16" i="1" s="1"/>
  <c r="C16" i="1"/>
  <c r="J15" i="1"/>
  <c r="G15" i="1"/>
  <c r="H15" i="1" s="1"/>
  <c r="C15" i="1"/>
  <c r="J14" i="1"/>
  <c r="K14" i="1" s="1"/>
  <c r="G14" i="1"/>
  <c r="H14" i="1" s="1"/>
  <c r="C14" i="1"/>
  <c r="G13" i="1"/>
  <c r="H13" i="1" s="1"/>
  <c r="C13" i="1"/>
  <c r="J12" i="1"/>
  <c r="G12" i="1"/>
  <c r="H12" i="1" s="1"/>
  <c r="C12" i="1"/>
  <c r="J11" i="1"/>
  <c r="K11" i="1" s="1"/>
  <c r="G11" i="1"/>
  <c r="H11" i="1" s="1"/>
  <c r="C11" i="1"/>
  <c r="J10" i="1"/>
  <c r="K10" i="1" s="1"/>
  <c r="G10" i="1"/>
  <c r="H10" i="1" s="1"/>
  <c r="C10" i="1"/>
  <c r="G9" i="1"/>
  <c r="H9" i="1" s="1"/>
  <c r="C9" i="1"/>
  <c r="C40" i="1" s="1"/>
  <c r="J8" i="1"/>
  <c r="G8" i="1"/>
  <c r="H8" i="1" s="1"/>
  <c r="C8" i="1"/>
  <c r="K18" i="1" l="1"/>
  <c r="K19" i="1"/>
  <c r="K23" i="1"/>
  <c r="K15" i="1"/>
  <c r="H13" i="3"/>
  <c r="H40" i="1"/>
  <c r="G15" i="4"/>
  <c r="K12" i="1"/>
  <c r="K27" i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J28" i="1"/>
  <c r="K28" i="1" s="1"/>
  <c r="J24" i="1"/>
  <c r="K24" i="1" s="1"/>
  <c r="J20" i="1"/>
  <c r="K20" i="1" s="1"/>
  <c r="I2" i="4"/>
  <c r="J2" i="4" s="1"/>
  <c r="D2" i="4"/>
  <c r="I15" i="4" s="1"/>
  <c r="J15" i="4" s="1"/>
  <c r="L15" i="4" s="1"/>
  <c r="M15" i="4" s="1"/>
  <c r="G14" i="4"/>
  <c r="E14" i="4"/>
  <c r="E15" i="4"/>
  <c r="G18" i="4"/>
  <c r="E18" i="4"/>
  <c r="K16" i="1"/>
  <c r="K8" i="1"/>
  <c r="J40" i="1" l="1"/>
  <c r="K40" i="1"/>
  <c r="I16" i="4"/>
  <c r="J16" i="4" s="1"/>
  <c r="L16" i="4" s="1"/>
  <c r="M16" i="4" s="1"/>
  <c r="I14" i="4"/>
  <c r="J14" i="4" s="1"/>
  <c r="L14" i="4" s="1"/>
  <c r="M14" i="4" s="1"/>
  <c r="I11" i="4"/>
  <c r="J11" i="4" s="1"/>
  <c r="L11" i="4" s="1"/>
  <c r="M11" i="4" s="1"/>
  <c r="I7" i="4"/>
  <c r="J7" i="4" s="1"/>
  <c r="L7" i="4" s="1"/>
  <c r="M7" i="4" s="1"/>
  <c r="I10" i="4"/>
  <c r="J10" i="4" s="1"/>
  <c r="L10" i="4" s="1"/>
  <c r="M10" i="4" s="1"/>
  <c r="I9" i="4"/>
  <c r="J9" i="4" s="1"/>
  <c r="L9" i="4" s="1"/>
  <c r="M9" i="4" s="1"/>
  <c r="I8" i="4"/>
  <c r="J8" i="4" s="1"/>
  <c r="L8" i="4" s="1"/>
  <c r="M8" i="4" s="1"/>
  <c r="I17" i="4"/>
  <c r="J17" i="4" s="1"/>
  <c r="L17" i="4" s="1"/>
  <c r="M17" i="4" s="1"/>
  <c r="I12" i="4"/>
  <c r="J12" i="4" s="1"/>
  <c r="L12" i="4" s="1"/>
  <c r="M12" i="4" s="1"/>
  <c r="I18" i="4"/>
  <c r="J18" i="4" s="1"/>
  <c r="L18" i="4" s="1"/>
  <c r="M18" i="4" s="1"/>
  <c r="K44" i="1" l="1"/>
  <c r="K42" i="1"/>
</calcChain>
</file>

<file path=xl/sharedStrings.xml><?xml version="1.0" encoding="utf-8"?>
<sst xmlns="http://schemas.openxmlformats.org/spreadsheetml/2006/main" count="142" uniqueCount="113">
  <si>
    <t>Country</t>
  </si>
  <si>
    <t>Haj Quota</t>
  </si>
  <si>
    <t>Population (M)</t>
  </si>
  <si>
    <t>Muslim %</t>
  </si>
  <si>
    <t>Muslim Population (M)</t>
  </si>
  <si>
    <t>Indonesia</t>
  </si>
  <si>
    <t>K = 1,000</t>
  </si>
  <si>
    <t>https://en.wikipedia.org/wiki/Islam_in_Indonesia</t>
  </si>
  <si>
    <t xml:space="preserve"> </t>
  </si>
  <si>
    <t>M = 1,000,000</t>
  </si>
  <si>
    <t>Pakistan</t>
  </si>
  <si>
    <t>https://en.wikipedia.org/wiki/Islam_in_Pakistan</t>
  </si>
  <si>
    <t>India</t>
  </si>
  <si>
    <t>https://en.wikipedia.org/wiki/Islam_in_India</t>
  </si>
  <si>
    <t>OIC Formula</t>
  </si>
  <si>
    <t>Bangladesh</t>
  </si>
  <si>
    <t>https://en.wikipedia.org/wiki/Islam_in_Bangladesh</t>
  </si>
  <si>
    <t>2010 Info</t>
  </si>
  <si>
    <t>Iran</t>
  </si>
  <si>
    <t>Population</t>
  </si>
  <si>
    <t>Year</t>
  </si>
  <si>
    <t>% Malay</t>
  </si>
  <si>
    <t>Malay #</t>
  </si>
  <si>
    <t>% Muslim in MY</t>
  </si>
  <si>
    <t>https://en.wikipedia.org/wiki/Islam_in_Iran</t>
  </si>
  <si>
    <t>Nigeria</t>
  </si>
  <si>
    <t>https://en.wikipedia.org/wiki/Islam_in_Nigeria</t>
  </si>
  <si>
    <t>UMUSK</t>
  </si>
  <si>
    <t>MoDB Bonus</t>
  </si>
  <si>
    <t>Turkey</t>
  </si>
  <si>
    <t>Malaysia</t>
  </si>
  <si>
    <t>https://en.wikipedia.org/wiki/Islam_in_Turkey</t>
  </si>
  <si>
    <t>Egypt</t>
  </si>
  <si>
    <t>https://en.wikipedia.org/wiki/Islam_in_Egypt</t>
  </si>
  <si>
    <t>OIC Ministers (Amman/Jordan) Set Pilgrim Quota</t>
  </si>
  <si>
    <t>Algeria</t>
  </si>
  <si>
    <t>https://en.wikipedia.org/wiki/Islam_in_Algeria</t>
  </si>
  <si>
    <t>Morocco</t>
  </si>
  <si>
    <t>https://en.wikipedia.org/wiki/Islam_in_Morocco</t>
  </si>
  <si>
    <t>The More the Malay % for the State, the More the State's Malays Benefit from UMUSK</t>
  </si>
  <si>
    <t>(as of 2010)</t>
  </si>
  <si>
    <t>Relative To M'sia Pilgrim Quota</t>
  </si>
  <si>
    <t>States</t>
  </si>
  <si>
    <t>Malay</t>
  </si>
  <si>
    <t>MoDB</t>
  </si>
  <si>
    <t>2017 Haj #'s</t>
  </si>
  <si>
    <t>https://ilmfeed.com/countries-highest-number-hajj-pilgrims-2017/</t>
  </si>
  <si>
    <t>Among the top 10, only Iran has actual Haj quota that exceeds the Projected Quota</t>
  </si>
  <si>
    <t>https://www.tasnimnews.com/en/news/2018/06/01/1740099/iran-s-hajj-quota-up-by-5-000-mp</t>
  </si>
  <si>
    <t>In 2016, Iran did not participate</t>
  </si>
  <si>
    <t>https://www.thestar.com.my/news/world/2018/07/16/irans-khamenei-criticises-saudi-arabia-over-management-of-haj-pilgrimage/</t>
  </si>
  <si>
    <t>https://www.middleeasteye.net/news/politics-hajj-quotas-what-would-allah-say</t>
  </si>
  <si>
    <t>https://www.egypttoday.com/Article/1/17820/78K-Egyptians-are-traveling-to-Hajj-this-year-ministry</t>
  </si>
  <si>
    <t>https://www.africanews.com/2018/09/05/african-pilgrims-constituted-95-percent-of-2018-hajj-population-official//</t>
  </si>
  <si>
    <t>Malaysia's Muslim Percentage is 61.3% (2010 Census)</t>
  </si>
  <si>
    <t>NS</t>
  </si>
  <si>
    <t>Johor</t>
  </si>
  <si>
    <t>Selangor</t>
  </si>
  <si>
    <t>Perak</t>
  </si>
  <si>
    <t>Penang</t>
  </si>
  <si>
    <t>Column I: (State/National) * National Pilgrim Quota</t>
  </si>
  <si>
    <t>T = Total</t>
  </si>
  <si>
    <t>Available Quota Numbers Start from 2010</t>
  </si>
  <si>
    <t>2011-2019 T Quota</t>
  </si>
  <si>
    <t>2011-2019 T Pop</t>
  </si>
  <si>
    <t>Percentage</t>
  </si>
  <si>
    <t>Calculate % for 2011-2019 Actual (Quota/Population)</t>
  </si>
  <si>
    <t>Apply % to 1989-2010</t>
  </si>
  <si>
    <t>K/M</t>
  </si>
  <si>
    <t>Years</t>
  </si>
  <si>
    <t>https://www.populationpyramid.net/malaysia/1988/</t>
  </si>
  <si>
    <t>https://web.archive.org/web/20070323094806/http://www.statistics.gov.my/english/census/pressdemo.htm</t>
  </si>
  <si>
    <t>https://knoema.com/atlas/Malaysia/topics/Demographics/Population/Population</t>
  </si>
  <si>
    <t>https://tradingeconomics.com/malaysia/population</t>
  </si>
  <si>
    <t>https://www.ceicdata.com/en/indicator/malaysia/population</t>
  </si>
  <si>
    <t>https://en.wikipedia.org/wiki/Demographics_of_Malaysia</t>
  </si>
  <si>
    <t>Boldface</t>
  </si>
  <si>
    <t xml:space="preserve"> = Census Years</t>
  </si>
  <si>
    <t>OIC Countries</t>
  </si>
  <si>
    <t>https://en.wikipedia.org/wiki/Member_states_of_the_Organisation_of_Islamic_Cooperation#Member_states</t>
  </si>
  <si>
    <t>Calculating Maximum Wait (in Years)</t>
  </si>
  <si>
    <t>General Formula</t>
  </si>
  <si>
    <t>MM</t>
  </si>
  <si>
    <t>Malaysian Muslims</t>
  </si>
  <si>
    <t>Malaysians of Diverse Beliefs</t>
  </si>
  <si>
    <t>PS</t>
  </si>
  <si>
    <t>Pilgrim Slots</t>
  </si>
  <si>
    <t>MWL</t>
  </si>
  <si>
    <t>Maximum Wait List</t>
  </si>
  <si>
    <t>Calculating the Maximum Wait List (in Years)</t>
  </si>
  <si>
    <t>MWL =</t>
  </si>
  <si>
    <t>1000 X MM</t>
  </si>
  <si>
    <t>(MM + MoDB)</t>
  </si>
  <si>
    <t>OIC Formula (1987/88 OIC Agreement/Amman, Jordan): 1K per 1M Muslims</t>
  </si>
  <si>
    <t>Uniquely Malaysian United "Special Komputasi" (UMUSK): 1K per 1M M'sians (Muslims + MoDB)</t>
  </si>
  <si>
    <t>UMUSK                Potential Quota                  (K)</t>
  </si>
  <si>
    <t>M'sian Population                    (Muslim + MoDB)       (M)</t>
  </si>
  <si>
    <t>Muslim Only Population       (M)</t>
  </si>
  <si>
    <t>Muslim Only Potential Quota          (K)</t>
  </si>
  <si>
    <t>Muslim World League - Islamic Conference (Mecca)</t>
  </si>
  <si>
    <t>Actual/     Estimated         Pilgrim Quota     (K)</t>
  </si>
  <si>
    <t>Actual Quota</t>
  </si>
  <si>
    <t>Post 1987/88-OIC Agreement, the Total UMUSK Bonus Quota (K)</t>
  </si>
  <si>
    <t>UMUSK Bonus Quota Actual/Estimated (Col J) -                       Muslim Only Potential (Col H)       (K)</t>
  </si>
  <si>
    <t>Quota Per M</t>
  </si>
  <si>
    <t>Projected - Actual</t>
  </si>
  <si>
    <t>Total Pilgrim Quota from State's Total MoDB</t>
  </si>
  <si>
    <t>Pilgrim Quota per 1,000 MoDB</t>
  </si>
  <si>
    <t>Since 2010's Quota is Unknown, Assume 1 Pilgrim Quota per 1,000 Persons</t>
  </si>
  <si>
    <t>Uniquely Malaysian United "Special Komputasi" (UMUSK)</t>
  </si>
  <si>
    <t>1989-2010          are Estimates*</t>
  </si>
  <si>
    <t>* Govt Can Provide Correct Data for All Years</t>
  </si>
  <si>
    <t>Add'l Pilgrim Quota Contributed by M'sians of Diverse Beliefs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</si>
</sst>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_-* #,##0_-;\-* #,##0_-;_-* &quot;-&quot;?_-;_-@"/>
    <numFmt numFmtId="168" formatCode="_-* #,##0_-;\-* #,##0_-;_-* &quot;-&quot;??_-;_-@"/>
  </numFmts>
  <fonts count="43">
    <font>
      <sz val="10"/>
      <color rgb="FF000000"/>
      <name val="Arial"/>
    </font>
    <font>
      <sz val="14"/>
      <color theme="1"/>
      <name val="Arial"/>
    </font>
    <font>
      <sz val="12"/>
      <color rgb="FF000000"/>
      <name val="Roboto"/>
    </font>
    <font>
      <sz val="12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2"/>
      <color rgb="FFFF0000"/>
      <name val="Arial"/>
    </font>
    <font>
      <sz val="14"/>
      <color rgb="FF000000"/>
      <name val="Arial"/>
    </font>
    <font>
      <sz val="10"/>
      <name val="Arial"/>
    </font>
    <font>
      <u/>
      <sz val="14"/>
      <color rgb="FF000000"/>
      <name val="Arial"/>
    </font>
    <font>
      <sz val="12"/>
      <color rgb="FFFF0000"/>
      <name val="Arial"/>
    </font>
    <font>
      <sz val="12"/>
      <color rgb="FF12162D"/>
      <name val="Arial"/>
    </font>
    <font>
      <sz val="24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4"/>
      <color rgb="FF000000"/>
      <name val="Arial"/>
    </font>
    <font>
      <b/>
      <sz val="24"/>
      <color rgb="FF000000"/>
      <name val="Roboto"/>
    </font>
    <font>
      <sz val="12"/>
      <color rgb="FF222222"/>
      <name val="Arial"/>
    </font>
    <font>
      <b/>
      <sz val="12"/>
      <color rgb="FF000000"/>
      <name val="Arial"/>
    </font>
    <font>
      <b/>
      <sz val="12"/>
      <color rgb="FFFF0000"/>
      <name val="Inconsolata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4"/>
      <color theme="1"/>
      <name val="Arial"/>
    </font>
    <font>
      <sz val="12"/>
      <color rgb="FF000000"/>
      <name val="Arial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24"/>
      <color theme="1"/>
      <name val="Arial"/>
      <family val="2"/>
    </font>
    <font>
      <sz val="24"/>
      <color rgb="FF222222"/>
      <name val="Arial"/>
      <family val="2"/>
    </font>
    <font>
      <sz val="24"/>
      <color theme="1"/>
      <name val="Arial"/>
      <family val="2"/>
    </font>
    <font>
      <sz val="24"/>
      <color rgb="FF000000"/>
      <name val="Arial"/>
      <family val="2"/>
    </font>
    <font>
      <b/>
      <sz val="16"/>
      <name val="Arial"/>
      <family val="2"/>
    </font>
    <font>
      <u/>
      <sz val="12"/>
      <color rgb="FF0000FF"/>
      <name val="Arial"/>
      <family val="2"/>
    </font>
    <font>
      <u/>
      <sz val="12"/>
      <color rgb="FF0066CC"/>
      <name val="Arial"/>
      <family val="2"/>
    </font>
    <font>
      <sz val="12"/>
      <color rgb="FF333333"/>
      <name val="Arial"/>
      <family val="2"/>
    </font>
    <font>
      <sz val="18"/>
      <color theme="1"/>
      <name val="Arial"/>
      <family val="2"/>
    </font>
    <font>
      <sz val="18"/>
      <color rgb="FF000000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0" borderId="0" xfId="0" applyFont="1"/>
    <xf numFmtId="165" fontId="16" fillId="0" borderId="0" xfId="0" applyNumberFormat="1" applyFont="1" applyAlignment="1">
      <alignment horizontal="left" vertical="center"/>
    </xf>
    <xf numFmtId="0" fontId="0" fillId="0" borderId="0" xfId="0" applyFont="1" applyAlignment="1"/>
    <xf numFmtId="0" fontId="30" fillId="0" borderId="0" xfId="0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3" fontId="30" fillId="0" borderId="10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164" fontId="30" fillId="0" borderId="10" xfId="0" applyNumberFormat="1" applyFont="1" applyBorder="1" applyAlignment="1">
      <alignment horizontal="center" vertical="center"/>
    </xf>
    <xf numFmtId="165" fontId="30" fillId="0" borderId="10" xfId="0" applyNumberFormat="1" applyFont="1" applyBorder="1" applyAlignment="1">
      <alignment horizontal="center" vertical="center" wrapText="1"/>
    </xf>
    <xf numFmtId="3" fontId="38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165" fontId="30" fillId="0" borderId="10" xfId="0" applyNumberFormat="1" applyFont="1" applyBorder="1" applyAlignment="1">
      <alignment horizontal="center" vertical="center"/>
    </xf>
    <xf numFmtId="0" fontId="39" fillId="2" borderId="10" xfId="0" applyFont="1" applyFill="1" applyBorder="1" applyAlignment="1">
      <alignment horizontal="center" vertical="center"/>
    </xf>
    <xf numFmtId="3" fontId="39" fillId="2" borderId="10" xfId="0" applyNumberFormat="1" applyFont="1" applyFill="1" applyBorder="1" applyAlignment="1">
      <alignment horizontal="center" vertical="center"/>
    </xf>
    <xf numFmtId="0" fontId="40" fillId="5" borderId="2" xfId="0" applyFont="1" applyFill="1" applyBorder="1" applyAlignment="1">
      <alignment horizontal="center" vertical="center"/>
    </xf>
    <xf numFmtId="3" fontId="40" fillId="5" borderId="2" xfId="0" applyNumberFormat="1" applyFont="1" applyFill="1" applyBorder="1" applyAlignment="1">
      <alignment horizontal="center" vertical="center"/>
    </xf>
    <xf numFmtId="164" fontId="40" fillId="5" borderId="2" xfId="0" applyNumberFormat="1" applyFont="1" applyFill="1" applyBorder="1" applyAlignment="1">
      <alignment horizontal="center" vertical="center"/>
    </xf>
    <xf numFmtId="165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/>
    <xf numFmtId="0" fontId="2" fillId="2" borderId="4" xfId="0" applyFont="1" applyFill="1" applyBorder="1" applyAlignment="1" applyProtection="1"/>
    <xf numFmtId="0" fontId="0" fillId="0" borderId="9" xfId="0" applyFont="1" applyBorder="1" applyAlignment="1" applyProtection="1"/>
    <xf numFmtId="0" fontId="0" fillId="0" borderId="5" xfId="0" applyFont="1" applyBorder="1" applyAlignment="1" applyProtection="1"/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right"/>
    </xf>
    <xf numFmtId="0" fontId="3" fillId="0" borderId="1" xfId="0" applyFont="1" applyBorder="1" applyProtection="1"/>
    <xf numFmtId="0" fontId="0" fillId="0" borderId="0" xfId="0" applyFont="1" applyAlignment="1" applyProtection="1"/>
    <xf numFmtId="0" fontId="2" fillId="2" borderId="1" xfId="0" applyFont="1" applyFill="1" applyBorder="1" applyAlignment="1" applyProtection="1"/>
    <xf numFmtId="1" fontId="3" fillId="0" borderId="1" xfId="0" applyNumberFormat="1" applyFont="1" applyBorder="1" applyAlignment="1" applyProtection="1">
      <alignment horizontal="center"/>
    </xf>
    <xf numFmtId="166" fontId="3" fillId="0" borderId="1" xfId="0" applyNumberFormat="1" applyFont="1" applyBorder="1" applyAlignment="1" applyProtection="1">
      <alignment horizontal="center" wrapText="1"/>
    </xf>
    <xf numFmtId="9" fontId="31" fillId="0" borderId="1" xfId="0" applyNumberFormat="1" applyFont="1" applyFill="1" applyBorder="1" applyAlignment="1" applyProtection="1">
      <alignment horizontal="center"/>
    </xf>
    <xf numFmtId="9" fontId="3" fillId="0" borderId="1" xfId="0" applyNumberFormat="1" applyFont="1" applyBorder="1" applyAlignment="1" applyProtection="1">
      <alignment horizontal="center"/>
    </xf>
    <xf numFmtId="1" fontId="3" fillId="0" borderId="1" xfId="0" applyNumberFormat="1" applyFont="1" applyBorder="1" applyAlignment="1" applyProtection="1">
      <alignment horizontal="center" wrapText="1"/>
    </xf>
    <xf numFmtId="0" fontId="3" fillId="0" borderId="1" xfId="0" applyFont="1" applyFill="1" applyBorder="1" applyAlignment="1" applyProtection="1">
      <alignment horizontal="center"/>
    </xf>
    <xf numFmtId="2" fontId="3" fillId="0" borderId="1" xfId="0" applyNumberFormat="1" applyFont="1" applyBorder="1" applyAlignment="1" applyProtection="1">
      <alignment horizontal="center"/>
    </xf>
    <xf numFmtId="0" fontId="2" fillId="2" borderId="1" xfId="0" applyFont="1" applyFill="1" applyBorder="1" applyProtection="1"/>
    <xf numFmtId="1" fontId="3" fillId="0" borderId="4" xfId="0" applyNumberFormat="1" applyFont="1" applyBorder="1" applyAlignment="1" applyProtection="1">
      <alignment horizontal="center"/>
    </xf>
    <xf numFmtId="166" fontId="3" fillId="0" borderId="5" xfId="0" applyNumberFormat="1" applyFont="1" applyBorder="1" applyAlignment="1" applyProtection="1">
      <alignment horizontal="center" wrapText="1"/>
    </xf>
    <xf numFmtId="9" fontId="3" fillId="0" borderId="1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center" wrapText="1"/>
    </xf>
    <xf numFmtId="0" fontId="3" fillId="0" borderId="5" xfId="0" applyFont="1" applyBorder="1" applyProtection="1"/>
    <xf numFmtId="0" fontId="3" fillId="0" borderId="1" xfId="0" applyFont="1" applyBorder="1" applyAlignment="1" applyProtection="1">
      <alignment horizontal="center" vertical="center"/>
    </xf>
    <xf numFmtId="166" fontId="30" fillId="0" borderId="4" xfId="0" applyNumberFormat="1" applyFont="1" applyBorder="1" applyAlignment="1" applyProtection="1">
      <alignment horizontal="center" vertical="center" wrapText="1"/>
    </xf>
    <xf numFmtId="9" fontId="3" fillId="3" borderId="1" xfId="0" applyNumberFormat="1" applyFont="1" applyFill="1" applyBorder="1" applyAlignment="1" applyProtection="1">
      <alignment horizontal="center" vertical="center"/>
    </xf>
    <xf numFmtId="9" fontId="3" fillId="0" borderId="1" xfId="0" applyNumberFormat="1" applyFont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 wrapText="1"/>
    </xf>
    <xf numFmtId="1" fontId="3" fillId="0" borderId="4" xfId="0" applyNumberFormat="1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2" fontId="27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right" vertical="center"/>
    </xf>
    <xf numFmtId="0" fontId="3" fillId="0" borderId="1" xfId="0" applyFont="1" applyBorder="1" applyAlignment="1" applyProtection="1">
      <alignment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9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0" fillId="0" borderId="1" xfId="0" applyFont="1" applyBorder="1" applyAlignment="1" applyProtection="1">
      <alignment horizontal="center" vertical="center" wrapText="1"/>
    </xf>
    <xf numFmtId="0" fontId="29" fillId="0" borderId="1" xfId="0" applyFont="1" applyBorder="1" applyAlignment="1" applyProtection="1">
      <alignment horizontal="center" vertical="center" wrapText="1"/>
    </xf>
    <xf numFmtId="1" fontId="30" fillId="0" borderId="4" xfId="0" applyNumberFormat="1" applyFont="1" applyBorder="1" applyAlignment="1" applyProtection="1">
      <alignment horizontal="left"/>
    </xf>
    <xf numFmtId="0" fontId="8" fillId="0" borderId="9" xfId="0" applyFont="1" applyBorder="1" applyAlignment="1" applyProtection="1"/>
    <xf numFmtId="1" fontId="11" fillId="2" borderId="4" xfId="0" applyNumberFormat="1" applyFont="1" applyFill="1" applyBorder="1" applyAlignment="1" applyProtection="1">
      <alignment horizontal="left"/>
    </xf>
    <xf numFmtId="166" fontId="11" fillId="2" borderId="1" xfId="0" applyNumberFormat="1" applyFont="1" applyFill="1" applyBorder="1" applyAlignment="1" applyProtection="1">
      <alignment horizontal="center"/>
    </xf>
    <xf numFmtId="166" fontId="3" fillId="0" borderId="1" xfId="0" applyNumberFormat="1" applyFont="1" applyBorder="1" applyAlignment="1" applyProtection="1">
      <alignment horizontal="center"/>
    </xf>
    <xf numFmtId="9" fontId="3" fillId="3" borderId="1" xfId="0" applyNumberFormat="1" applyFont="1" applyFill="1" applyBorder="1" applyAlignment="1" applyProtection="1">
      <alignment horizontal="center"/>
    </xf>
    <xf numFmtId="1" fontId="3" fillId="3" borderId="1" xfId="0" applyNumberFormat="1" applyFont="1" applyFill="1" applyBorder="1" applyAlignment="1" applyProtection="1">
      <alignment horizontal="center"/>
    </xf>
    <xf numFmtId="2" fontId="10" fillId="0" borderId="1" xfId="0" applyNumberFormat="1" applyFont="1" applyBorder="1" applyAlignment="1" applyProtection="1">
      <alignment horizontal="center"/>
    </xf>
    <xf numFmtId="0" fontId="14" fillId="0" borderId="1" xfId="0" applyFont="1" applyBorder="1" applyAlignment="1" applyProtection="1">
      <alignment horizontal="center"/>
    </xf>
    <xf numFmtId="166" fontId="19" fillId="2" borderId="1" xfId="0" applyNumberFormat="1" applyFont="1" applyFill="1" applyBorder="1" applyAlignment="1" applyProtection="1">
      <alignment horizontal="center"/>
    </xf>
    <xf numFmtId="166" fontId="3" fillId="3" borderId="1" xfId="0" applyNumberFormat="1" applyFont="1" applyFill="1" applyBorder="1" applyAlignment="1" applyProtection="1">
      <alignment horizontal="center"/>
    </xf>
    <xf numFmtId="0" fontId="32" fillId="0" borderId="1" xfId="0" applyFont="1" applyBorder="1" applyAlignment="1" applyProtection="1">
      <alignment horizontal="center" vertical="center"/>
    </xf>
    <xf numFmtId="166" fontId="33" fillId="2" borderId="1" xfId="0" applyNumberFormat="1" applyFont="1" applyFill="1" applyBorder="1" applyAlignment="1" applyProtection="1">
      <alignment horizontal="center" vertical="center"/>
    </xf>
    <xf numFmtId="166" fontId="34" fillId="0" borderId="1" xfId="0" applyNumberFormat="1" applyFont="1" applyBorder="1" applyAlignment="1" applyProtection="1">
      <alignment horizontal="center" vertical="center"/>
    </xf>
    <xf numFmtId="9" fontId="34" fillId="3" borderId="1" xfId="0" applyNumberFormat="1" applyFont="1" applyFill="1" applyBorder="1" applyAlignment="1" applyProtection="1">
      <alignment horizontal="center" vertical="center"/>
    </xf>
    <xf numFmtId="9" fontId="34" fillId="0" borderId="1" xfId="0" applyNumberFormat="1" applyFont="1" applyBorder="1" applyAlignment="1" applyProtection="1">
      <alignment horizontal="center" vertical="center"/>
    </xf>
    <xf numFmtId="1" fontId="34" fillId="0" borderId="1" xfId="0" applyNumberFormat="1" applyFont="1" applyBorder="1" applyAlignment="1" applyProtection="1">
      <alignment horizontal="center" vertical="center"/>
    </xf>
    <xf numFmtId="166" fontId="34" fillId="3" borderId="1" xfId="0" applyNumberFormat="1" applyFont="1" applyFill="1" applyBorder="1" applyAlignment="1" applyProtection="1">
      <alignment horizontal="center" vertical="center"/>
    </xf>
    <xf numFmtId="2" fontId="36" fillId="0" borderId="1" xfId="0" applyNumberFormat="1" applyFont="1" applyBorder="1" applyAlignment="1" applyProtection="1">
      <alignment horizontal="center" vertical="center" wrapText="1"/>
    </xf>
    <xf numFmtId="0" fontId="34" fillId="0" borderId="1" xfId="0" applyFont="1" applyBorder="1" applyAlignment="1" applyProtection="1">
      <alignment horizontal="center" vertical="center"/>
    </xf>
    <xf numFmtId="0" fontId="35" fillId="0" borderId="0" xfId="0" applyFont="1" applyAlignment="1" applyProtection="1">
      <alignment vertical="center"/>
    </xf>
    <xf numFmtId="0" fontId="34" fillId="0" borderId="1" xfId="0" applyFont="1" applyBorder="1" applyAlignment="1" applyProtection="1">
      <alignment vertical="center"/>
    </xf>
    <xf numFmtId="2" fontId="14" fillId="0" borderId="1" xfId="0" applyNumberFormat="1" applyFont="1" applyBorder="1" applyAlignment="1" applyProtection="1">
      <alignment horizontal="center"/>
    </xf>
    <xf numFmtId="0" fontId="20" fillId="0" borderId="1" xfId="0" applyFont="1" applyBorder="1" applyAlignment="1" applyProtection="1">
      <alignment horizontal="left"/>
    </xf>
    <xf numFmtId="10" fontId="3" fillId="0" borderId="1" xfId="0" applyNumberFormat="1" applyFont="1" applyBorder="1" applyAlignment="1" applyProtection="1">
      <alignment horizontal="center"/>
    </xf>
    <xf numFmtId="166" fontId="3" fillId="2" borderId="1" xfId="0" applyNumberFormat="1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left"/>
    </xf>
    <xf numFmtId="1" fontId="6" fillId="0" borderId="1" xfId="0" applyNumberFormat="1" applyFont="1" applyBorder="1" applyAlignment="1" applyProtection="1">
      <alignment horizontal="center"/>
    </xf>
    <xf numFmtId="166" fontId="6" fillId="3" borderId="1" xfId="0" applyNumberFormat="1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right"/>
    </xf>
    <xf numFmtId="1" fontId="3" fillId="0" borderId="1" xfId="0" applyNumberFormat="1" applyFont="1" applyBorder="1" applyProtection="1"/>
    <xf numFmtId="166" fontId="6" fillId="0" borderId="1" xfId="0" applyNumberFormat="1" applyFont="1" applyBorder="1" applyAlignment="1" applyProtection="1">
      <alignment horizontal="center"/>
    </xf>
    <xf numFmtId="0" fontId="3" fillId="0" borderId="1" xfId="0" quotePrefix="1" applyFont="1" applyBorder="1" applyAlignment="1" applyProtection="1">
      <alignment horizontal="center"/>
    </xf>
    <xf numFmtId="0" fontId="21" fillId="2" borderId="1" xfId="0" applyFont="1" applyFill="1" applyBorder="1" applyAlignment="1" applyProtection="1">
      <alignment horizontal="right" vertical="center"/>
    </xf>
    <xf numFmtId="3" fontId="3" fillId="0" borderId="1" xfId="0" applyNumberFormat="1" applyFont="1" applyBorder="1" applyAlignment="1" applyProtection="1">
      <alignment horizontal="center"/>
    </xf>
    <xf numFmtId="3" fontId="3" fillId="0" borderId="1" xfId="0" applyNumberFormat="1" applyFont="1" applyBorder="1" applyAlignment="1" applyProtection="1">
      <alignment horizontal="center" vertical="center"/>
    </xf>
    <xf numFmtId="0" fontId="27" fillId="0" borderId="1" xfId="0" applyFont="1" applyBorder="1" applyAlignment="1" applyProtection="1">
      <alignment horizontal="left"/>
    </xf>
    <xf numFmtId="0" fontId="3" fillId="3" borderId="1" xfId="0" applyFont="1" applyFill="1" applyBorder="1" applyAlignment="1" applyProtection="1">
      <alignment horizontal="center"/>
    </xf>
    <xf numFmtId="0" fontId="42" fillId="0" borderId="4" xfId="0" applyFont="1" applyBorder="1" applyAlignment="1" applyProtection="1">
      <alignment horizontal="center" vertical="center"/>
    </xf>
    <xf numFmtId="0" fontId="42" fillId="0" borderId="9" xfId="0" applyFont="1" applyBorder="1" applyAlignment="1" applyProtection="1">
      <alignment horizontal="center" vertical="center"/>
    </xf>
    <xf numFmtId="0" fontId="42" fillId="0" borderId="5" xfId="0" applyFont="1" applyBorder="1" applyAlignment="1" applyProtection="1">
      <alignment horizontal="center" vertical="center"/>
    </xf>
    <xf numFmtId="0" fontId="22" fillId="0" borderId="1" xfId="0" applyFont="1" applyBorder="1" applyAlignment="1" applyProtection="1">
      <alignment horizontal="left"/>
    </xf>
    <xf numFmtId="166" fontId="3" fillId="0" borderId="1" xfId="0" applyNumberFormat="1" applyFont="1" applyBorder="1" applyAlignment="1" applyProtection="1">
      <alignment horizontal="left"/>
    </xf>
    <xf numFmtId="9" fontId="3" fillId="3" borderId="1" xfId="0" applyNumberFormat="1" applyFont="1" applyFill="1" applyBorder="1" applyAlignment="1" applyProtection="1">
      <alignment horizontal="left"/>
    </xf>
    <xf numFmtId="9" fontId="3" fillId="0" borderId="1" xfId="0" applyNumberFormat="1" applyFont="1" applyBorder="1" applyAlignment="1" applyProtection="1">
      <alignment horizontal="left"/>
    </xf>
    <xf numFmtId="1" fontId="3" fillId="0" borderId="1" xfId="0" applyNumberFormat="1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3" borderId="1" xfId="0" applyFont="1" applyFill="1" applyBorder="1" applyAlignment="1" applyProtection="1">
      <alignment horizontal="left"/>
    </xf>
    <xf numFmtId="2" fontId="3" fillId="0" borderId="1" xfId="0" applyNumberFormat="1" applyFont="1" applyBorder="1" applyAlignment="1" applyProtection="1">
      <alignment horizontal="left"/>
    </xf>
    <xf numFmtId="0" fontId="23" fillId="0" borderId="0" xfId="0" applyFont="1" applyProtection="1"/>
    <xf numFmtId="0" fontId="3" fillId="0" borderId="1" xfId="0" quotePrefix="1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left"/>
    </xf>
    <xf numFmtId="0" fontId="14" fillId="0" borderId="1" xfId="0" applyFont="1" applyBorder="1" applyProtection="1"/>
    <xf numFmtId="1" fontId="24" fillId="0" borderId="1" xfId="0" applyNumberFormat="1" applyFont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center"/>
    </xf>
    <xf numFmtId="166" fontId="3" fillId="0" borderId="1" xfId="0" applyNumberFormat="1" applyFont="1" applyBorder="1" applyProtection="1"/>
    <xf numFmtId="0" fontId="3" fillId="3" borderId="1" xfId="0" applyFont="1" applyFill="1" applyBorder="1" applyProtection="1"/>
    <xf numFmtId="9" fontId="3" fillId="0" borderId="1" xfId="0" applyNumberFormat="1" applyFont="1" applyBorder="1" applyProtection="1"/>
    <xf numFmtId="2" fontId="3" fillId="0" borderId="1" xfId="0" applyNumberFormat="1" applyFont="1" applyBorder="1" applyProtection="1"/>
    <xf numFmtId="0" fontId="26" fillId="0" borderId="1" xfId="0" applyFont="1" applyBorder="1" applyAlignment="1" applyProtection="1">
      <alignment horizontal="right"/>
    </xf>
    <xf numFmtId="0" fontId="7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vertical="center"/>
    </xf>
    <xf numFmtId="0" fontId="7" fillId="4" borderId="3" xfId="0" applyFont="1" applyFill="1" applyBorder="1" applyAlignment="1" applyProtection="1">
      <alignment vertical="center"/>
    </xf>
    <xf numFmtId="0" fontId="7" fillId="5" borderId="3" xfId="0" applyFont="1" applyFill="1" applyBorder="1" applyAlignment="1" applyProtection="1">
      <alignment vertical="center"/>
    </xf>
    <xf numFmtId="0" fontId="7" fillId="0" borderId="0" xfId="0" applyFont="1" applyAlignment="1" applyProtection="1">
      <alignment horizontal="right" vertical="center" wrapText="1"/>
    </xf>
    <xf numFmtId="0" fontId="7" fillId="6" borderId="3" xfId="0" applyFont="1" applyFill="1" applyBorder="1" applyAlignment="1" applyProtection="1">
      <alignment horizontal="right" vertical="center" wrapText="1"/>
    </xf>
    <xf numFmtId="0" fontId="27" fillId="0" borderId="0" xfId="0" applyFont="1" applyAlignment="1" applyProtection="1">
      <alignment vertical="center" wrapText="1"/>
    </xf>
    <xf numFmtId="0" fontId="28" fillId="0" borderId="0" xfId="0" applyFont="1" applyAlignment="1" applyProtection="1"/>
    <xf numFmtId="0" fontId="9" fillId="0" borderId="0" xfId="0" applyFont="1" applyAlignment="1" applyProtection="1">
      <alignment horizontal="center" vertical="center"/>
    </xf>
    <xf numFmtId="164" fontId="7" fillId="0" borderId="0" xfId="0" applyNumberFormat="1" applyFont="1" applyAlignment="1" applyProtection="1">
      <alignment vertical="center"/>
    </xf>
    <xf numFmtId="167" fontId="7" fillId="0" borderId="0" xfId="0" applyNumberFormat="1" applyFont="1" applyAlignment="1" applyProtection="1">
      <alignment horizontal="right" vertical="center"/>
    </xf>
    <xf numFmtId="167" fontId="7" fillId="4" borderId="3" xfId="0" applyNumberFormat="1" applyFont="1" applyFill="1" applyBorder="1" applyAlignment="1" applyProtection="1">
      <alignment horizontal="right" vertical="center"/>
    </xf>
    <xf numFmtId="168" fontId="7" fillId="0" borderId="0" xfId="0" applyNumberFormat="1" applyFont="1" applyAlignment="1" applyProtection="1">
      <alignment vertical="center"/>
    </xf>
    <xf numFmtId="168" fontId="7" fillId="6" borderId="3" xfId="0" applyNumberFormat="1" applyFont="1" applyFill="1" applyBorder="1" applyAlignment="1" applyProtection="1">
      <alignment vertical="center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9" fontId="0" fillId="0" borderId="0" xfId="0" applyNumberFormat="1" applyFont="1" applyProtection="1"/>
    <xf numFmtId="0" fontId="0" fillId="4" borderId="3" xfId="0" applyFont="1" applyFill="1" applyBorder="1" applyProtection="1"/>
    <xf numFmtId="0" fontId="0" fillId="0" borderId="0" xfId="0" applyFont="1" applyAlignment="1" applyProtection="1">
      <alignment horizontal="right"/>
    </xf>
    <xf numFmtId="0" fontId="0" fillId="5" borderId="3" xfId="0" applyFont="1" applyFill="1" applyBorder="1" applyProtection="1"/>
    <xf numFmtId="0" fontId="0" fillId="6" borderId="3" xfId="0" applyFont="1" applyFill="1" applyBorder="1" applyProtection="1"/>
    <xf numFmtId="0" fontId="12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center" vertical="center"/>
    </xf>
    <xf numFmtId="0" fontId="12" fillId="4" borderId="3" xfId="0" applyFont="1" applyFill="1" applyBorder="1" applyAlignment="1" applyProtection="1">
      <alignment vertical="center"/>
    </xf>
    <xf numFmtId="0" fontId="12" fillId="0" borderId="0" xfId="0" applyFont="1" applyAlignment="1" applyProtection="1">
      <alignment horizontal="right" vertical="center"/>
    </xf>
    <xf numFmtId="0" fontId="12" fillId="5" borderId="3" xfId="0" applyFont="1" applyFill="1" applyBorder="1" applyAlignment="1" applyProtection="1">
      <alignment vertical="center"/>
    </xf>
    <xf numFmtId="0" fontId="12" fillId="6" borderId="3" xfId="0" applyFont="1" applyFill="1" applyBorder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center" vertical="center"/>
    </xf>
    <xf numFmtId="0" fontId="30" fillId="4" borderId="3" xfId="0" applyFont="1" applyFill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0" fillId="5" borderId="3" xfId="0" applyFont="1" applyFill="1" applyBorder="1" applyAlignment="1" applyProtection="1">
      <alignment vertical="center"/>
    </xf>
    <xf numFmtId="0" fontId="42" fillId="0" borderId="0" xfId="0" applyFont="1" applyAlignment="1" applyProtection="1">
      <alignment horizontal="center" vertical="center" wrapText="1"/>
    </xf>
    <xf numFmtId="0" fontId="42" fillId="6" borderId="3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left" vertical="center"/>
    </xf>
    <xf numFmtId="0" fontId="30" fillId="4" borderId="3" xfId="0" applyFont="1" applyFill="1" applyBorder="1" applyAlignment="1" applyProtection="1">
      <alignment horizontal="right" vertical="center"/>
    </xf>
    <xf numFmtId="0" fontId="30" fillId="0" borderId="0" xfId="0" applyFont="1" applyAlignment="1" applyProtection="1">
      <alignment horizontal="right" vertical="center" wrapText="1"/>
    </xf>
    <xf numFmtId="0" fontId="30" fillId="6" borderId="3" xfId="0" applyFont="1" applyFill="1" applyBorder="1" applyAlignment="1" applyProtection="1">
      <alignment horizontal="right" vertical="center" wrapText="1"/>
    </xf>
    <xf numFmtId="0" fontId="37" fillId="0" borderId="0" xfId="0" applyFont="1" applyAlignment="1" applyProtection="1">
      <alignment horizontal="left"/>
    </xf>
    <xf numFmtId="168" fontId="30" fillId="0" borderId="0" xfId="0" applyNumberFormat="1" applyFont="1" applyAlignment="1" applyProtection="1">
      <alignment horizontal="right"/>
    </xf>
    <xf numFmtId="164" fontId="30" fillId="0" borderId="0" xfId="0" applyNumberFormat="1" applyFont="1" applyAlignment="1" applyProtection="1">
      <alignment horizontal="right"/>
    </xf>
    <xf numFmtId="168" fontId="30" fillId="4" borderId="3" xfId="0" applyNumberFormat="1" applyFont="1" applyFill="1" applyBorder="1" applyAlignment="1" applyProtection="1">
      <alignment horizontal="right"/>
    </xf>
    <xf numFmtId="0" fontId="30" fillId="5" borderId="3" xfId="0" applyFont="1" applyFill="1" applyBorder="1" applyProtection="1"/>
    <xf numFmtId="168" fontId="30" fillId="0" borderId="0" xfId="0" applyNumberFormat="1" applyFont="1" applyProtection="1"/>
    <xf numFmtId="168" fontId="30" fillId="0" borderId="0" xfId="0" applyNumberFormat="1" applyFont="1" applyAlignment="1" applyProtection="1">
      <alignment horizontal="center"/>
    </xf>
    <xf numFmtId="168" fontId="30" fillId="6" borderId="3" xfId="0" applyNumberFormat="1" applyFont="1" applyFill="1" applyBorder="1" applyAlignment="1" applyProtection="1">
      <alignment horizontal="center"/>
    </xf>
    <xf numFmtId="2" fontId="30" fillId="0" borderId="0" xfId="0" applyNumberFormat="1" applyFont="1" applyProtection="1"/>
    <xf numFmtId="0" fontId="1" fillId="0" borderId="0" xfId="0" applyFont="1" applyProtection="1"/>
    <xf numFmtId="0" fontId="13" fillId="0" borderId="0" xfId="0" applyFont="1" applyAlignment="1" applyProtection="1">
      <alignment horizontal="left" vertical="center"/>
    </xf>
    <xf numFmtId="168" fontId="17" fillId="0" borderId="0" xfId="0" applyNumberFormat="1" applyFont="1" applyAlignment="1" applyProtection="1">
      <alignment horizontal="right" vertical="center"/>
    </xf>
    <xf numFmtId="164" fontId="13" fillId="0" borderId="0" xfId="0" applyNumberFormat="1" applyFont="1" applyAlignment="1" applyProtection="1">
      <alignment vertical="center"/>
    </xf>
    <xf numFmtId="0" fontId="18" fillId="2" borderId="6" xfId="0" applyFont="1" applyFill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vertical="center"/>
    </xf>
    <xf numFmtId="2" fontId="13" fillId="0" borderId="0" xfId="0" applyNumberFormat="1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/>
    </xf>
    <xf numFmtId="168" fontId="7" fillId="0" borderId="0" xfId="0" applyNumberFormat="1" applyFont="1" applyAlignment="1" applyProtection="1">
      <alignment horizontal="right"/>
    </xf>
    <xf numFmtId="164" fontId="1" fillId="0" borderId="0" xfId="0" applyNumberFormat="1" applyFont="1" applyProtection="1"/>
    <xf numFmtId="168" fontId="1" fillId="0" borderId="0" xfId="0" applyNumberFormat="1" applyFont="1" applyAlignment="1" applyProtection="1">
      <alignment horizontal="right"/>
    </xf>
    <xf numFmtId="168" fontId="1" fillId="4" borderId="3" xfId="0" applyNumberFormat="1" applyFont="1" applyFill="1" applyBorder="1" applyAlignment="1" applyProtection="1">
      <alignment horizontal="right"/>
    </xf>
    <xf numFmtId="0" fontId="1" fillId="5" borderId="3" xfId="0" applyFont="1" applyFill="1" applyBorder="1" applyProtection="1"/>
    <xf numFmtId="168" fontId="1" fillId="0" borderId="0" xfId="0" applyNumberFormat="1" applyFont="1" applyProtection="1"/>
    <xf numFmtId="168" fontId="1" fillId="0" borderId="0" xfId="0" applyNumberFormat="1" applyFont="1" applyAlignment="1" applyProtection="1">
      <alignment horizontal="center"/>
    </xf>
    <xf numFmtId="168" fontId="1" fillId="6" borderId="3" xfId="0" applyNumberFormat="1" applyFont="1" applyFill="1" applyBorder="1" applyAlignment="1" applyProtection="1">
      <alignment horizontal="center"/>
    </xf>
    <xf numFmtId="2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0" fontId="1" fillId="4" borderId="3" xfId="0" applyFont="1" applyFill="1" applyBorder="1" applyProtection="1"/>
    <xf numFmtId="0" fontId="1" fillId="0" borderId="0" xfId="0" applyFont="1" applyAlignment="1" applyProtection="1">
      <alignment horizontal="right"/>
    </xf>
    <xf numFmtId="168" fontId="1" fillId="6" borderId="3" xfId="0" applyNumberFormat="1" applyFont="1" applyFill="1" applyBorder="1" applyProtection="1"/>
    <xf numFmtId="0" fontId="1" fillId="6" borderId="3" xfId="0" applyFont="1" applyFill="1" applyBorder="1" applyProtection="1"/>
    <xf numFmtId="0" fontId="12" fillId="0" borderId="0" xfId="0" applyFont="1" applyAlignment="1" applyProtection="1">
      <alignment horizontal="left" vertical="center"/>
    </xf>
    <xf numFmtId="0" fontId="13" fillId="0" borderId="0" xfId="0" applyFont="1" applyAlignment="1" applyProtection="1">
      <alignment horizontal="center"/>
    </xf>
    <xf numFmtId="0" fontId="25" fillId="0" borderId="0" xfId="0" applyFont="1" applyAlignment="1" applyProtection="1">
      <alignment horizontal="center"/>
    </xf>
    <xf numFmtId="0" fontId="0" fillId="0" borderId="0" xfId="0" applyFont="1" applyAlignment="1" applyProtection="1"/>
    <xf numFmtId="0" fontId="1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knoema.com/atlas/Malaysia/topics/Demographics/Population/Population" TargetMode="External"/><Relationship Id="rId7" Type="http://schemas.openxmlformats.org/officeDocument/2006/relationships/hyperlink" Target="https://en.wikipedia.org/wiki/Member_states_of_the_Organisation_of_Islamic_Cooperation" TargetMode="External"/><Relationship Id="rId2" Type="http://schemas.openxmlformats.org/officeDocument/2006/relationships/hyperlink" Target="https://web.archive.org/web/20070323094806/http:/www.statistics.gov.my/english/census/pressdemo.htm" TargetMode="External"/><Relationship Id="rId1" Type="http://schemas.openxmlformats.org/officeDocument/2006/relationships/hyperlink" Target="https://www.populationpyramid.net/malaysia/1988/" TargetMode="External"/><Relationship Id="rId6" Type="http://schemas.openxmlformats.org/officeDocument/2006/relationships/hyperlink" Target="https://en.wikipedia.org/wiki/Demographics_of_Malaysia" TargetMode="External"/><Relationship Id="rId5" Type="http://schemas.openxmlformats.org/officeDocument/2006/relationships/hyperlink" Target="https://www.ceicdata.com/en/indicator/malaysia/population" TargetMode="External"/><Relationship Id="rId4" Type="http://schemas.openxmlformats.org/officeDocument/2006/relationships/hyperlink" Target="https://tradingeconomics.com/malaysia/popula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slam_in_Egypt" TargetMode="External"/><Relationship Id="rId13" Type="http://schemas.openxmlformats.org/officeDocument/2006/relationships/hyperlink" Target="https://www.thestar.com.my/news/world/2018/07/16/irans-khamenei-criticises-saudi-arabia-over-management-of-haj-pilgrimage/" TargetMode="External"/><Relationship Id="rId3" Type="http://schemas.openxmlformats.org/officeDocument/2006/relationships/hyperlink" Target="https://en.wikipedia.org/wiki/Islam_in_India" TargetMode="External"/><Relationship Id="rId7" Type="http://schemas.openxmlformats.org/officeDocument/2006/relationships/hyperlink" Target="https://en.wikipedia.org/wiki/Islam_in_Turkey" TargetMode="External"/><Relationship Id="rId12" Type="http://schemas.openxmlformats.org/officeDocument/2006/relationships/hyperlink" Target="https://www.tasnimnews.com/en/news/2018/06/01/1740099/iran-s-hajj-quota-up-by-5-000-mp" TargetMode="External"/><Relationship Id="rId2" Type="http://schemas.openxmlformats.org/officeDocument/2006/relationships/hyperlink" Target="https://en.wikipedia.org/wiki/Islam_in_Pakistan" TargetMode="External"/><Relationship Id="rId16" Type="http://schemas.openxmlformats.org/officeDocument/2006/relationships/hyperlink" Target="https://www.africanews.com/2018/09/05/african-pilgrims-constituted-95-percent-of-2018-hajj-population-official/" TargetMode="External"/><Relationship Id="rId1" Type="http://schemas.openxmlformats.org/officeDocument/2006/relationships/hyperlink" Target="https://en.wikipedia.org/wiki/Islam_in_Indonesia" TargetMode="External"/><Relationship Id="rId6" Type="http://schemas.openxmlformats.org/officeDocument/2006/relationships/hyperlink" Target="https://en.wikipedia.org/wiki/Islam_in_Nigeria" TargetMode="External"/><Relationship Id="rId11" Type="http://schemas.openxmlformats.org/officeDocument/2006/relationships/hyperlink" Target="https://ilmfeed.com/countries-highest-number-hajj-pilgrims-2017/" TargetMode="External"/><Relationship Id="rId5" Type="http://schemas.openxmlformats.org/officeDocument/2006/relationships/hyperlink" Target="https://en.wikipedia.org/wiki/Islam_in_Iran" TargetMode="External"/><Relationship Id="rId15" Type="http://schemas.openxmlformats.org/officeDocument/2006/relationships/hyperlink" Target="https://www.egypttoday.com/Article/1/17820/78K-Egyptians-are-traveling-to-Hajj-this-year-ministry" TargetMode="External"/><Relationship Id="rId10" Type="http://schemas.openxmlformats.org/officeDocument/2006/relationships/hyperlink" Target="https://en.wikipedia.org/wiki/Islam_in_Morocco" TargetMode="External"/><Relationship Id="rId4" Type="http://schemas.openxmlformats.org/officeDocument/2006/relationships/hyperlink" Target="https://en.wikipedia.org/wiki/Islam_in_Bangladesh" TargetMode="External"/><Relationship Id="rId9" Type="http://schemas.openxmlformats.org/officeDocument/2006/relationships/hyperlink" Target="https://en.wikipedia.org/wiki/Islam_in_Algeria" TargetMode="External"/><Relationship Id="rId14" Type="http://schemas.openxmlformats.org/officeDocument/2006/relationships/hyperlink" Target="https://www.middleeasteye.net/news/politics-hajj-quotas-what-would-allah-s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3"/>
  <sheetViews>
    <sheetView workbookViewId="0">
      <pane ySplit="5" topLeftCell="A37" activePane="bottomLeft" state="frozen"/>
      <selection pane="bottomLeft" activeCell="C43" sqref="A1:XFD1048576"/>
    </sheetView>
  </sheetViews>
  <sheetFormatPr defaultColWidth="14.42578125" defaultRowHeight="15" customHeight="1"/>
  <cols>
    <col min="1" max="1" width="10.85546875" style="36" customWidth="1"/>
    <col min="2" max="2" width="24.85546875" style="36" customWidth="1"/>
    <col min="3" max="3" width="26.7109375" style="36" customWidth="1"/>
    <col min="4" max="4" width="2" style="36" customWidth="1"/>
    <col min="5" max="5" width="10.7109375" style="36" customWidth="1"/>
    <col min="6" max="6" width="3.7109375" style="36" customWidth="1"/>
    <col min="7" max="7" width="15.85546875" style="36" customWidth="1"/>
    <col min="8" max="8" width="15.5703125" style="36" customWidth="1"/>
    <col min="9" max="9" width="2" style="36" customWidth="1"/>
    <col min="10" max="10" width="18.85546875" style="36" customWidth="1"/>
    <col min="11" max="11" width="35.5703125" style="36" customWidth="1"/>
    <col min="12" max="12" width="15.42578125" style="36" customWidth="1"/>
    <col min="13" max="13" width="22.140625" style="36" customWidth="1"/>
    <col min="14" max="14" width="14.7109375" style="36" customWidth="1"/>
    <col min="15" max="16384" width="14.42578125" style="36"/>
  </cols>
  <sheetData>
    <row r="1" spans="1:31" ht="15.75" customHeight="1">
      <c r="A1" s="30" t="s">
        <v>93</v>
      </c>
      <c r="B1" s="31"/>
      <c r="C1" s="31"/>
      <c r="D1" s="31"/>
      <c r="E1" s="31"/>
      <c r="F1" s="31"/>
      <c r="G1" s="31"/>
      <c r="H1" s="31"/>
      <c r="I1" s="31"/>
      <c r="J1" s="32"/>
      <c r="K1" s="33" t="s">
        <v>6</v>
      </c>
      <c r="L1" s="34"/>
      <c r="M1" s="33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ht="15.75" customHeight="1">
      <c r="A2" s="37" t="s">
        <v>94</v>
      </c>
      <c r="B2" s="38"/>
      <c r="C2" s="39"/>
      <c r="D2" s="40"/>
      <c r="E2" s="41"/>
      <c r="F2" s="42"/>
      <c r="G2" s="42"/>
      <c r="H2" s="35"/>
      <c r="I2" s="43"/>
      <c r="J2" s="44"/>
      <c r="K2" s="33" t="s">
        <v>9</v>
      </c>
      <c r="L2" s="34"/>
      <c r="M2" s="33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ht="15.75" customHeight="1">
      <c r="A3" s="45"/>
      <c r="B3" s="46"/>
      <c r="C3" s="47"/>
      <c r="D3" s="48"/>
      <c r="E3" s="41"/>
      <c r="F3" s="42"/>
      <c r="G3" s="49"/>
      <c r="H3" s="50"/>
      <c r="I3" s="43"/>
      <c r="J3" s="44"/>
      <c r="K3" s="33"/>
      <c r="L3" s="34"/>
      <c r="M3" s="33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ht="70.5" customHeight="1">
      <c r="A4" s="51"/>
      <c r="B4" s="52" t="s">
        <v>109</v>
      </c>
      <c r="C4" s="32"/>
      <c r="D4" s="53"/>
      <c r="E4" s="54"/>
      <c r="F4" s="55"/>
      <c r="G4" s="56" t="s">
        <v>14</v>
      </c>
      <c r="H4" s="57"/>
      <c r="I4" s="58"/>
      <c r="J4" s="59" t="s">
        <v>100</v>
      </c>
      <c r="K4" s="51"/>
      <c r="L4" s="60" t="s">
        <v>8</v>
      </c>
      <c r="M4" s="5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</row>
    <row r="5" spans="1:31" ht="65.25" customHeight="1">
      <c r="A5" s="33" t="s">
        <v>20</v>
      </c>
      <c r="B5" s="55" t="s">
        <v>96</v>
      </c>
      <c r="C5" s="62" t="s">
        <v>95</v>
      </c>
      <c r="D5" s="53"/>
      <c r="E5" s="63" t="s">
        <v>23</v>
      </c>
      <c r="F5" s="55"/>
      <c r="G5" s="55" t="s">
        <v>97</v>
      </c>
      <c r="H5" s="64" t="s">
        <v>98</v>
      </c>
      <c r="I5" s="65"/>
      <c r="J5" s="59" t="s">
        <v>110</v>
      </c>
      <c r="K5" s="66" t="s">
        <v>103</v>
      </c>
      <c r="L5" s="67" t="s">
        <v>111</v>
      </c>
      <c r="M5" s="33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</row>
    <row r="6" spans="1:31" ht="15.75" customHeight="1">
      <c r="A6" s="33">
        <v>1987</v>
      </c>
      <c r="B6" s="68" t="s">
        <v>99</v>
      </c>
      <c r="C6" s="69"/>
      <c r="D6" s="31"/>
      <c r="E6" s="31"/>
      <c r="F6" s="31"/>
      <c r="G6" s="31"/>
      <c r="H6" s="31"/>
      <c r="I6" s="31"/>
      <c r="J6" s="31"/>
      <c r="K6" s="32"/>
      <c r="L6" s="34"/>
      <c r="M6" s="33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</row>
    <row r="7" spans="1:31" ht="15.75" customHeight="1">
      <c r="A7" s="33">
        <v>1988</v>
      </c>
      <c r="B7" s="70" t="s">
        <v>34</v>
      </c>
      <c r="C7" s="69"/>
      <c r="D7" s="31"/>
      <c r="E7" s="31"/>
      <c r="F7" s="31"/>
      <c r="G7" s="31"/>
      <c r="H7" s="31"/>
      <c r="I7" s="31"/>
      <c r="J7" s="31"/>
      <c r="K7" s="32"/>
      <c r="L7" s="34"/>
      <c r="M7" s="33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</row>
    <row r="8" spans="1:31" ht="15.75" customHeight="1">
      <c r="A8" s="33">
        <v>1989</v>
      </c>
      <c r="B8" s="71">
        <v>17.707000000000001</v>
      </c>
      <c r="C8" s="72">
        <f t="shared" ref="C8:C39" si="0">B8</f>
        <v>17.707000000000001</v>
      </c>
      <c r="D8" s="73"/>
      <c r="E8" s="41">
        <v>0.59</v>
      </c>
      <c r="F8" s="38"/>
      <c r="G8" s="38">
        <f t="shared" ref="G8:G39" si="1">B8*E8</f>
        <v>10.44713</v>
      </c>
      <c r="H8" s="38">
        <f t="shared" ref="H8:H39" si="2">G8</f>
        <v>10.44713</v>
      </c>
      <c r="I8" s="74"/>
      <c r="J8" s="75">
        <f t="shared" ref="J8:J29" si="3">B8*$L$35</f>
        <v>15.132903843434176</v>
      </c>
      <c r="K8" s="72">
        <f t="shared" ref="K8:K39" si="4">J8-H8</f>
        <v>4.6857738434341769</v>
      </c>
      <c r="M8" s="33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</row>
    <row r="9" spans="1:31" ht="15.75" customHeight="1">
      <c r="A9" s="33">
        <v>1990</v>
      </c>
      <c r="B9" s="71">
        <v>18.210999999999999</v>
      </c>
      <c r="C9" s="72">
        <f t="shared" si="0"/>
        <v>18.210999999999999</v>
      </c>
      <c r="D9" s="73"/>
      <c r="E9" s="41">
        <v>0.59</v>
      </c>
      <c r="F9" s="38"/>
      <c r="G9" s="38">
        <f t="shared" si="1"/>
        <v>10.744489999999999</v>
      </c>
      <c r="H9" s="38">
        <f t="shared" si="2"/>
        <v>10.744489999999999</v>
      </c>
      <c r="I9" s="74"/>
      <c r="J9" s="75">
        <f t="shared" si="3"/>
        <v>15.563636521871562</v>
      </c>
      <c r="K9" s="72">
        <f t="shared" si="4"/>
        <v>4.8191465218715628</v>
      </c>
      <c r="L9" s="34"/>
      <c r="M9" s="3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</row>
    <row r="10" spans="1:31" ht="15.75" customHeight="1">
      <c r="A10" s="76">
        <v>1991</v>
      </c>
      <c r="B10" s="72">
        <v>18.7</v>
      </c>
      <c r="C10" s="72">
        <f t="shared" si="0"/>
        <v>18.7</v>
      </c>
      <c r="D10" s="73"/>
      <c r="E10" s="41">
        <v>0.58599999999999997</v>
      </c>
      <c r="F10" s="38"/>
      <c r="G10" s="38">
        <f t="shared" si="1"/>
        <v>10.9582</v>
      </c>
      <c r="H10" s="38">
        <f t="shared" si="2"/>
        <v>10.9582</v>
      </c>
      <c r="I10" s="74"/>
      <c r="J10" s="75">
        <f t="shared" si="3"/>
        <v>15.981549775355457</v>
      </c>
      <c r="K10" s="72">
        <f t="shared" si="4"/>
        <v>5.0233497753554577</v>
      </c>
      <c r="L10" s="34"/>
      <c r="M10" s="3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</row>
    <row r="11" spans="1:31" ht="15.75" customHeight="1">
      <c r="A11" s="33">
        <v>1992</v>
      </c>
      <c r="B11" s="72">
        <v>19.239999999999998</v>
      </c>
      <c r="C11" s="72">
        <f t="shared" si="0"/>
        <v>19.239999999999998</v>
      </c>
      <c r="D11" s="73"/>
      <c r="E11" s="41">
        <v>0.58599999999999997</v>
      </c>
      <c r="F11" s="38"/>
      <c r="G11" s="38">
        <f t="shared" si="1"/>
        <v>11.274639999999998</v>
      </c>
      <c r="H11" s="38">
        <f t="shared" si="2"/>
        <v>11.274639999999998</v>
      </c>
      <c r="I11" s="74"/>
      <c r="J11" s="75">
        <f t="shared" si="3"/>
        <v>16.44304907368123</v>
      </c>
      <c r="K11" s="72">
        <f t="shared" si="4"/>
        <v>5.1684090736812323</v>
      </c>
      <c r="L11" s="34"/>
      <c r="M11" s="3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</row>
    <row r="12" spans="1:31" ht="15.75" customHeight="1">
      <c r="A12" s="33">
        <v>1993</v>
      </c>
      <c r="B12" s="72">
        <v>19.7</v>
      </c>
      <c r="C12" s="72">
        <f t="shared" si="0"/>
        <v>19.7</v>
      </c>
      <c r="D12" s="73"/>
      <c r="E12" s="41">
        <v>0.58599999999999997</v>
      </c>
      <c r="F12" s="38"/>
      <c r="G12" s="38">
        <f t="shared" si="1"/>
        <v>11.544199999999998</v>
      </c>
      <c r="H12" s="38">
        <f t="shared" si="2"/>
        <v>11.544199999999998</v>
      </c>
      <c r="I12" s="74"/>
      <c r="J12" s="75">
        <f t="shared" si="3"/>
        <v>16.83617810558837</v>
      </c>
      <c r="K12" s="72">
        <f t="shared" si="4"/>
        <v>5.2919781055883721</v>
      </c>
      <c r="L12" s="34"/>
      <c r="M12" s="33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</row>
    <row r="13" spans="1:31" ht="15.75" customHeight="1">
      <c r="A13" s="33">
        <v>1994</v>
      </c>
      <c r="B13" s="72">
        <v>20.204999999999998</v>
      </c>
      <c r="C13" s="72">
        <f t="shared" si="0"/>
        <v>20.204999999999998</v>
      </c>
      <c r="D13" s="73"/>
      <c r="E13" s="41">
        <v>0.58599999999999997</v>
      </c>
      <c r="F13" s="38"/>
      <c r="G13" s="38">
        <f t="shared" si="1"/>
        <v>11.840129999999998</v>
      </c>
      <c r="H13" s="38">
        <f t="shared" si="2"/>
        <v>11.840129999999998</v>
      </c>
      <c r="I13" s="74"/>
      <c r="J13" s="75">
        <f t="shared" si="3"/>
        <v>17.267765412355988</v>
      </c>
      <c r="K13" s="72">
        <f t="shared" si="4"/>
        <v>5.4276354123559898</v>
      </c>
      <c r="L13" s="34"/>
      <c r="M13" s="33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</row>
    <row r="14" spans="1:31" ht="15.75" customHeight="1">
      <c r="A14" s="33">
        <v>1995</v>
      </c>
      <c r="B14" s="72">
        <v>20.725000000000001</v>
      </c>
      <c r="C14" s="72">
        <f t="shared" si="0"/>
        <v>20.725000000000001</v>
      </c>
      <c r="D14" s="73"/>
      <c r="E14" s="41">
        <v>0.58599999999999997</v>
      </c>
      <c r="F14" s="38"/>
      <c r="G14" s="38">
        <f t="shared" si="1"/>
        <v>12.14485</v>
      </c>
      <c r="H14" s="38">
        <f t="shared" si="2"/>
        <v>12.14485</v>
      </c>
      <c r="I14" s="74"/>
      <c r="J14" s="75">
        <f t="shared" si="3"/>
        <v>17.712172144077105</v>
      </c>
      <c r="K14" s="72">
        <f t="shared" si="4"/>
        <v>5.5673221440771048</v>
      </c>
      <c r="L14" s="34"/>
      <c r="M14" s="33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</row>
    <row r="15" spans="1:31" ht="15.75" customHeight="1">
      <c r="A15" s="33">
        <v>1996</v>
      </c>
      <c r="B15" s="72">
        <v>21.26</v>
      </c>
      <c r="C15" s="72">
        <f t="shared" si="0"/>
        <v>21.26</v>
      </c>
      <c r="D15" s="73"/>
      <c r="E15" s="41">
        <v>0.58599999999999997</v>
      </c>
      <c r="F15" s="38"/>
      <c r="G15" s="38">
        <f t="shared" si="1"/>
        <v>12.458360000000001</v>
      </c>
      <c r="H15" s="38">
        <f t="shared" si="2"/>
        <v>12.458360000000001</v>
      </c>
      <c r="I15" s="74"/>
      <c r="J15" s="75">
        <f t="shared" si="3"/>
        <v>18.169398300751713</v>
      </c>
      <c r="K15" s="72">
        <f t="shared" si="4"/>
        <v>5.7110383007517118</v>
      </c>
      <c r="L15" s="34"/>
      <c r="M15" s="3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1:31" ht="15.75" customHeight="1">
      <c r="A16" s="33">
        <v>1997</v>
      </c>
      <c r="B16" s="72">
        <v>21.808</v>
      </c>
      <c r="C16" s="72">
        <f t="shared" si="0"/>
        <v>21.808</v>
      </c>
      <c r="D16" s="73"/>
      <c r="E16" s="41">
        <v>0.58599999999999997</v>
      </c>
      <c r="F16" s="38"/>
      <c r="G16" s="38">
        <f t="shared" si="1"/>
        <v>12.779487999999999</v>
      </c>
      <c r="H16" s="38">
        <f t="shared" si="2"/>
        <v>12.779487999999999</v>
      </c>
      <c r="I16" s="74"/>
      <c r="J16" s="75">
        <f t="shared" si="3"/>
        <v>18.63773462571935</v>
      </c>
      <c r="K16" s="72">
        <f t="shared" si="4"/>
        <v>5.8582466257193513</v>
      </c>
      <c r="L16" s="34"/>
      <c r="M16" s="33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1:31" ht="15.75" customHeight="1">
      <c r="A17" s="33">
        <v>1998</v>
      </c>
      <c r="B17" s="72">
        <v>22.358000000000001</v>
      </c>
      <c r="C17" s="72">
        <f t="shared" si="0"/>
        <v>22.358000000000001</v>
      </c>
      <c r="D17" s="73"/>
      <c r="E17" s="41">
        <v>0.58599999999999997</v>
      </c>
      <c r="F17" s="38"/>
      <c r="G17" s="38">
        <f t="shared" si="1"/>
        <v>13.101787999999999</v>
      </c>
      <c r="H17" s="38">
        <f t="shared" si="2"/>
        <v>13.101787999999999</v>
      </c>
      <c r="I17" s="74"/>
      <c r="J17" s="75">
        <f t="shared" si="3"/>
        <v>19.107780207347449</v>
      </c>
      <c r="K17" s="72">
        <f t="shared" si="4"/>
        <v>6.0059922073474503</v>
      </c>
      <c r="L17" s="34"/>
      <c r="M17" s="33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1:31" ht="15.75" customHeight="1">
      <c r="A18" s="33">
        <v>1999</v>
      </c>
      <c r="B18" s="72">
        <v>22.898</v>
      </c>
      <c r="C18" s="72">
        <f t="shared" si="0"/>
        <v>22.898</v>
      </c>
      <c r="D18" s="73"/>
      <c r="E18" s="41">
        <v>0.58599999999999997</v>
      </c>
      <c r="F18" s="38"/>
      <c r="G18" s="38">
        <f t="shared" si="1"/>
        <v>13.418227999999999</v>
      </c>
      <c r="H18" s="38">
        <f t="shared" si="2"/>
        <v>13.418227999999999</v>
      </c>
      <c r="I18" s="74"/>
      <c r="J18" s="75">
        <f t="shared" si="3"/>
        <v>19.569279505673222</v>
      </c>
      <c r="K18" s="72">
        <f t="shared" si="4"/>
        <v>6.1510515056732231</v>
      </c>
      <c r="L18" s="34"/>
      <c r="M18" s="33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</row>
    <row r="19" spans="1:31" ht="15.75" customHeight="1">
      <c r="A19" s="76">
        <v>2000</v>
      </c>
      <c r="B19" s="72">
        <v>23.42</v>
      </c>
      <c r="C19" s="72">
        <f t="shared" si="0"/>
        <v>23.42</v>
      </c>
      <c r="D19" s="73"/>
      <c r="E19" s="41">
        <v>0.60399999999999998</v>
      </c>
      <c r="F19" s="38"/>
      <c r="G19" s="38">
        <f t="shared" si="1"/>
        <v>14.14568</v>
      </c>
      <c r="H19" s="38">
        <f t="shared" si="2"/>
        <v>14.14568</v>
      </c>
      <c r="I19" s="74"/>
      <c r="J19" s="75">
        <f t="shared" si="3"/>
        <v>20.015395494054804</v>
      </c>
      <c r="K19" s="72">
        <f t="shared" si="4"/>
        <v>5.8697154940548035</v>
      </c>
      <c r="L19" s="34"/>
      <c r="M19" s="33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</row>
    <row r="20" spans="1:31" ht="15.75" customHeight="1">
      <c r="A20" s="33">
        <v>2001</v>
      </c>
      <c r="B20" s="72">
        <v>23.92</v>
      </c>
      <c r="C20" s="72">
        <f t="shared" si="0"/>
        <v>23.92</v>
      </c>
      <c r="D20" s="73"/>
      <c r="E20" s="41">
        <v>0.60399999999999998</v>
      </c>
      <c r="F20" s="38"/>
      <c r="G20" s="38">
        <f t="shared" si="1"/>
        <v>14.44768</v>
      </c>
      <c r="H20" s="38">
        <f t="shared" si="2"/>
        <v>14.44768</v>
      </c>
      <c r="I20" s="74"/>
      <c r="J20" s="75">
        <f t="shared" si="3"/>
        <v>20.44270965917126</v>
      </c>
      <c r="K20" s="72">
        <f t="shared" si="4"/>
        <v>5.9950296591712604</v>
      </c>
      <c r="L20" s="34"/>
      <c r="M20" s="33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</row>
    <row r="21" spans="1:31" ht="15.75" customHeight="1">
      <c r="A21" s="33">
        <v>2002</v>
      </c>
      <c r="B21" s="72">
        <v>24.401</v>
      </c>
      <c r="C21" s="72">
        <f t="shared" si="0"/>
        <v>24.401</v>
      </c>
      <c r="D21" s="73"/>
      <c r="E21" s="41">
        <v>0.60399999999999998</v>
      </c>
      <c r="F21" s="38"/>
      <c r="G21" s="38">
        <f t="shared" si="1"/>
        <v>14.738204</v>
      </c>
      <c r="H21" s="38">
        <f t="shared" si="2"/>
        <v>14.738204</v>
      </c>
      <c r="I21" s="74"/>
      <c r="J21" s="75">
        <f t="shared" si="3"/>
        <v>20.853785886013291</v>
      </c>
      <c r="K21" s="72">
        <f t="shared" si="4"/>
        <v>6.1155818860132918</v>
      </c>
      <c r="L21" s="34"/>
      <c r="M21" s="33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</row>
    <row r="22" spans="1:31" ht="15.75" customHeight="1">
      <c r="A22" s="33">
        <v>2003</v>
      </c>
      <c r="B22" s="72">
        <v>24.869</v>
      </c>
      <c r="C22" s="72">
        <f t="shared" si="0"/>
        <v>24.869</v>
      </c>
      <c r="D22" s="73"/>
      <c r="E22" s="41">
        <v>0.60399999999999998</v>
      </c>
      <c r="F22" s="38"/>
      <c r="G22" s="38">
        <f t="shared" si="1"/>
        <v>15.020875999999999</v>
      </c>
      <c r="H22" s="38">
        <f t="shared" si="2"/>
        <v>15.020875999999999</v>
      </c>
      <c r="I22" s="74"/>
      <c r="J22" s="75">
        <f t="shared" si="3"/>
        <v>21.253751944562293</v>
      </c>
      <c r="K22" s="72">
        <f t="shared" si="4"/>
        <v>6.2328759445622932</v>
      </c>
      <c r="L22" s="34"/>
      <c r="M22" s="3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</row>
    <row r="23" spans="1:31" ht="15.75" customHeight="1">
      <c r="A23" s="33">
        <v>2004</v>
      </c>
      <c r="B23" s="72">
        <v>25.332000000000001</v>
      </c>
      <c r="C23" s="72">
        <f t="shared" si="0"/>
        <v>25.332000000000001</v>
      </c>
      <c r="D23" s="73"/>
      <c r="E23" s="41">
        <v>0.60399999999999998</v>
      </c>
      <c r="F23" s="38"/>
      <c r="G23" s="38">
        <f t="shared" si="1"/>
        <v>15.300528</v>
      </c>
      <c r="H23" s="38">
        <f t="shared" si="2"/>
        <v>15.300528</v>
      </c>
      <c r="I23" s="74"/>
      <c r="J23" s="75">
        <f t="shared" si="3"/>
        <v>21.649444861460132</v>
      </c>
      <c r="K23" s="72">
        <f t="shared" si="4"/>
        <v>6.3489168614601326</v>
      </c>
      <c r="L23" s="34"/>
      <c r="M23" s="3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1:31" ht="15.75" customHeight="1">
      <c r="A24" s="33">
        <v>2005</v>
      </c>
      <c r="B24" s="72">
        <v>25.795999999999999</v>
      </c>
      <c r="C24" s="72">
        <f t="shared" si="0"/>
        <v>25.795999999999999</v>
      </c>
      <c r="D24" s="73"/>
      <c r="E24" s="41">
        <v>0.60399999999999998</v>
      </c>
      <c r="F24" s="38"/>
      <c r="G24" s="38">
        <f t="shared" si="1"/>
        <v>15.580784</v>
      </c>
      <c r="H24" s="38">
        <f t="shared" si="2"/>
        <v>15.580784</v>
      </c>
      <c r="I24" s="74"/>
      <c r="J24" s="75">
        <f t="shared" si="3"/>
        <v>22.045992406688203</v>
      </c>
      <c r="K24" s="72">
        <f t="shared" si="4"/>
        <v>6.4652084066882036</v>
      </c>
      <c r="L24" s="34"/>
      <c r="M24" s="33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</row>
    <row r="25" spans="1:31" ht="15.75" customHeight="1">
      <c r="A25" s="33">
        <v>2006</v>
      </c>
      <c r="B25" s="77">
        <v>26.143000000000001</v>
      </c>
      <c r="C25" s="72">
        <f t="shared" si="0"/>
        <v>26.143000000000001</v>
      </c>
      <c r="D25" s="73"/>
      <c r="E25" s="41">
        <v>0.60399999999999998</v>
      </c>
      <c r="F25" s="38"/>
      <c r="G25" s="38">
        <f t="shared" si="1"/>
        <v>15.790372</v>
      </c>
      <c r="H25" s="38">
        <f t="shared" si="2"/>
        <v>15.790372</v>
      </c>
      <c r="I25" s="74"/>
      <c r="J25" s="75">
        <f t="shared" si="3"/>
        <v>22.342548437279024</v>
      </c>
      <c r="K25" s="72">
        <f t="shared" si="4"/>
        <v>6.5521764372790248</v>
      </c>
      <c r="L25" s="34"/>
      <c r="M25" s="33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</row>
    <row r="26" spans="1:31" ht="15.75" customHeight="1">
      <c r="A26" s="33">
        <v>2007</v>
      </c>
      <c r="B26" s="77">
        <v>26.625</v>
      </c>
      <c r="C26" s="72">
        <f t="shared" si="0"/>
        <v>26.625</v>
      </c>
      <c r="D26" s="73"/>
      <c r="E26" s="41">
        <v>0.60399999999999998</v>
      </c>
      <c r="F26" s="38"/>
      <c r="G26" s="38">
        <f t="shared" si="1"/>
        <v>16.081499999999998</v>
      </c>
      <c r="H26" s="38">
        <f t="shared" si="2"/>
        <v>16.081499999999998</v>
      </c>
      <c r="I26" s="74"/>
      <c r="J26" s="75">
        <f t="shared" si="3"/>
        <v>22.754479292451286</v>
      </c>
      <c r="K26" s="72">
        <f t="shared" si="4"/>
        <v>6.6729792924512878</v>
      </c>
      <c r="L26" s="34"/>
      <c r="M26" s="33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</row>
    <row r="27" spans="1:31" ht="15.75" customHeight="1">
      <c r="A27" s="33">
        <v>2008</v>
      </c>
      <c r="B27" s="77">
        <v>27.111000000000001</v>
      </c>
      <c r="C27" s="72">
        <f t="shared" si="0"/>
        <v>27.111000000000001</v>
      </c>
      <c r="D27" s="73"/>
      <c r="E27" s="41">
        <v>0.60399999999999998</v>
      </c>
      <c r="F27" s="38"/>
      <c r="G27" s="38">
        <f t="shared" si="1"/>
        <v>16.375043999999999</v>
      </c>
      <c r="H27" s="38">
        <f t="shared" si="2"/>
        <v>16.375043999999999</v>
      </c>
      <c r="I27" s="74"/>
      <c r="J27" s="75">
        <f t="shared" si="3"/>
        <v>23.169828660944482</v>
      </c>
      <c r="K27" s="72">
        <f t="shared" si="4"/>
        <v>6.7947846609444831</v>
      </c>
      <c r="L27" s="34"/>
      <c r="M27" s="3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</row>
    <row r="28" spans="1:31" ht="15.75" customHeight="1">
      <c r="A28" s="33">
        <v>2009</v>
      </c>
      <c r="B28" s="77">
        <v>27.605</v>
      </c>
      <c r="C28" s="72">
        <f t="shared" si="0"/>
        <v>27.605</v>
      </c>
      <c r="D28" s="73"/>
      <c r="E28" s="41">
        <v>0.60399999999999998</v>
      </c>
      <c r="F28" s="38"/>
      <c r="G28" s="38">
        <f t="shared" si="1"/>
        <v>16.67342</v>
      </c>
      <c r="H28" s="38">
        <f t="shared" si="2"/>
        <v>16.67342</v>
      </c>
      <c r="I28" s="74"/>
      <c r="J28" s="75">
        <f t="shared" si="3"/>
        <v>23.592015056079543</v>
      </c>
      <c r="K28" s="72">
        <f t="shared" si="4"/>
        <v>6.9185950560795426</v>
      </c>
      <c r="L28" s="34"/>
      <c r="M28" s="33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</row>
    <row r="29" spans="1:31" ht="15.75" customHeight="1">
      <c r="A29" s="76">
        <v>2010</v>
      </c>
      <c r="B29" s="77">
        <v>28.111999999999998</v>
      </c>
      <c r="C29" s="72">
        <f t="shared" si="0"/>
        <v>28.111999999999998</v>
      </c>
      <c r="D29" s="73"/>
      <c r="E29" s="41">
        <v>0.61299999999999999</v>
      </c>
      <c r="F29" s="38"/>
      <c r="G29" s="38">
        <f t="shared" si="1"/>
        <v>17.232655999999999</v>
      </c>
      <c r="H29" s="38">
        <f t="shared" si="2"/>
        <v>17.232655999999999</v>
      </c>
      <c r="I29" s="78"/>
      <c r="J29" s="75">
        <f t="shared" si="3"/>
        <v>24.025311619507626</v>
      </c>
      <c r="K29" s="72">
        <f t="shared" si="4"/>
        <v>6.7926556195076273</v>
      </c>
      <c r="L29" s="33" t="s">
        <v>61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</row>
    <row r="30" spans="1:31" s="88" customFormat="1" ht="42.75" customHeight="1">
      <c r="A30" s="79"/>
      <c r="B30" s="80"/>
      <c r="C30" s="81"/>
      <c r="D30" s="82"/>
      <c r="E30" s="83"/>
      <c r="F30" s="84"/>
      <c r="G30" s="84"/>
      <c r="H30" s="84"/>
      <c r="I30" s="85"/>
      <c r="J30" s="86" t="s">
        <v>101</v>
      </c>
      <c r="K30" s="81"/>
      <c r="L30" s="87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</row>
    <row r="31" spans="1:31" ht="15.75" customHeight="1">
      <c r="A31" s="33">
        <v>2011</v>
      </c>
      <c r="B31" s="77">
        <v>28.635000000000002</v>
      </c>
      <c r="C31" s="72">
        <f t="shared" si="0"/>
        <v>28.635000000000002</v>
      </c>
      <c r="D31" s="73"/>
      <c r="E31" s="41">
        <v>0.61299999999999999</v>
      </c>
      <c r="F31" s="38"/>
      <c r="G31" s="38">
        <f t="shared" si="1"/>
        <v>17.553255</v>
      </c>
      <c r="H31" s="38">
        <f t="shared" si="2"/>
        <v>17.553255</v>
      </c>
      <c r="I31" s="78"/>
      <c r="J31" s="90">
        <v>27.9</v>
      </c>
      <c r="K31" s="72">
        <f t="shared" si="4"/>
        <v>10.346744999999999</v>
      </c>
      <c r="L31" s="91" t="s">
        <v>62</v>
      </c>
      <c r="M31" s="33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 spans="1:31" ht="15.75" customHeight="1">
      <c r="A32" s="33">
        <v>2012</v>
      </c>
      <c r="B32" s="77">
        <v>29.17</v>
      </c>
      <c r="C32" s="72">
        <f t="shared" si="0"/>
        <v>29.17</v>
      </c>
      <c r="D32" s="73"/>
      <c r="E32" s="41">
        <v>0.61299999999999999</v>
      </c>
      <c r="F32" s="38"/>
      <c r="G32" s="38">
        <f t="shared" si="1"/>
        <v>17.881209999999999</v>
      </c>
      <c r="H32" s="38">
        <f t="shared" si="2"/>
        <v>17.881209999999999</v>
      </c>
      <c r="I32" s="78"/>
      <c r="J32" s="90">
        <v>27.9</v>
      </c>
      <c r="K32" s="72">
        <f t="shared" si="4"/>
        <v>10.018789999999999</v>
      </c>
      <c r="L32" s="33" t="s">
        <v>63</v>
      </c>
      <c r="M32" s="33" t="s">
        <v>64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1" ht="15.75" customHeight="1">
      <c r="A33" s="33">
        <v>2013</v>
      </c>
      <c r="B33" s="77">
        <v>29.706</v>
      </c>
      <c r="C33" s="72">
        <f t="shared" si="0"/>
        <v>29.706</v>
      </c>
      <c r="D33" s="73"/>
      <c r="E33" s="41">
        <v>0.61299999999999999</v>
      </c>
      <c r="F33" s="38"/>
      <c r="G33" s="38">
        <f t="shared" si="1"/>
        <v>18.209778</v>
      </c>
      <c r="H33" s="38">
        <f t="shared" si="2"/>
        <v>18.209778</v>
      </c>
      <c r="I33" s="78"/>
      <c r="J33" s="90">
        <v>22.32</v>
      </c>
      <c r="K33" s="72">
        <f t="shared" si="4"/>
        <v>4.1102220000000003</v>
      </c>
      <c r="L33" s="44">
        <f>SUM(J31:J39)</f>
        <v>235.67999999999995</v>
      </c>
      <c r="M33" s="72">
        <f>SUM(B31:B39)</f>
        <v>275.76900000000001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</row>
    <row r="34" spans="1:31" ht="15.75" customHeight="1">
      <c r="A34" s="33">
        <v>2014</v>
      </c>
      <c r="B34" s="77">
        <v>30.228000000000002</v>
      </c>
      <c r="C34" s="72">
        <f t="shared" si="0"/>
        <v>30.228000000000002</v>
      </c>
      <c r="D34" s="73"/>
      <c r="E34" s="41">
        <v>0.61299999999999999</v>
      </c>
      <c r="F34" s="38"/>
      <c r="G34" s="38">
        <f t="shared" si="1"/>
        <v>18.529764</v>
      </c>
      <c r="H34" s="38">
        <f t="shared" si="2"/>
        <v>18.529764</v>
      </c>
      <c r="I34" s="78"/>
      <c r="J34" s="90">
        <v>22.32</v>
      </c>
      <c r="K34" s="72">
        <f t="shared" si="4"/>
        <v>3.7902360000000002</v>
      </c>
      <c r="L34" s="33" t="s">
        <v>65</v>
      </c>
      <c r="M34" s="33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1:31" ht="15.75" customHeight="1">
      <c r="A35" s="33">
        <v>2015</v>
      </c>
      <c r="B35" s="77">
        <v>30.722999999999999</v>
      </c>
      <c r="C35" s="72">
        <f t="shared" si="0"/>
        <v>30.722999999999999</v>
      </c>
      <c r="D35" s="73"/>
      <c r="E35" s="41">
        <v>0.61299999999999999</v>
      </c>
      <c r="F35" s="38"/>
      <c r="G35" s="38">
        <f t="shared" si="1"/>
        <v>18.833199</v>
      </c>
      <c r="H35" s="38">
        <f t="shared" si="2"/>
        <v>18.833199</v>
      </c>
      <c r="I35" s="78"/>
      <c r="J35" s="90">
        <v>22.32</v>
      </c>
      <c r="K35" s="72">
        <f t="shared" si="4"/>
        <v>3.4868009999999998</v>
      </c>
      <c r="L35" s="92">
        <f>L33/M33</f>
        <v>0.85462833023291218</v>
      </c>
      <c r="M35" s="3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</row>
    <row r="36" spans="1:31" ht="15.75" customHeight="1">
      <c r="A36" s="33">
        <v>2016</v>
      </c>
      <c r="B36" s="93">
        <v>31.187000000000001</v>
      </c>
      <c r="C36" s="72">
        <f t="shared" si="0"/>
        <v>31.187000000000001</v>
      </c>
      <c r="D36" s="73"/>
      <c r="E36" s="41">
        <v>0.61299999999999999</v>
      </c>
      <c r="F36" s="38"/>
      <c r="G36" s="38">
        <f t="shared" si="1"/>
        <v>19.117630999999999</v>
      </c>
      <c r="H36" s="38">
        <f t="shared" si="2"/>
        <v>19.117630999999999</v>
      </c>
      <c r="I36" s="78"/>
      <c r="J36" s="90">
        <v>22.32</v>
      </c>
      <c r="K36" s="72">
        <f t="shared" si="4"/>
        <v>3.2023690000000009</v>
      </c>
      <c r="L36" s="94" t="s">
        <v>66</v>
      </c>
      <c r="M36" s="3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</row>
    <row r="37" spans="1:31" ht="15.75" customHeight="1">
      <c r="A37" s="33">
        <v>2017</v>
      </c>
      <c r="B37" s="93">
        <v>31.62</v>
      </c>
      <c r="C37" s="72">
        <f t="shared" si="0"/>
        <v>31.62</v>
      </c>
      <c r="D37" s="73"/>
      <c r="E37" s="41">
        <v>0.61299999999999999</v>
      </c>
      <c r="F37" s="38"/>
      <c r="G37" s="38">
        <f t="shared" si="1"/>
        <v>19.38306</v>
      </c>
      <c r="H37" s="38">
        <f t="shared" si="2"/>
        <v>19.38306</v>
      </c>
      <c r="I37" s="78"/>
      <c r="J37" s="90">
        <v>30.2</v>
      </c>
      <c r="K37" s="72">
        <f t="shared" si="4"/>
        <v>10.816939999999999</v>
      </c>
      <c r="L37" s="94" t="s">
        <v>67</v>
      </c>
      <c r="M37" s="3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</row>
    <row r="38" spans="1:31" ht="15.75" customHeight="1">
      <c r="A38" s="33">
        <v>2018</v>
      </c>
      <c r="B38" s="93">
        <v>32</v>
      </c>
      <c r="C38" s="72">
        <f t="shared" si="0"/>
        <v>32</v>
      </c>
      <c r="D38" s="73"/>
      <c r="E38" s="41">
        <v>0.61299999999999999</v>
      </c>
      <c r="F38" s="38"/>
      <c r="G38" s="38">
        <f t="shared" si="1"/>
        <v>19.616</v>
      </c>
      <c r="H38" s="38">
        <f t="shared" si="2"/>
        <v>19.616</v>
      </c>
      <c r="I38" s="78"/>
      <c r="J38" s="90">
        <v>30.2</v>
      </c>
      <c r="K38" s="72">
        <f t="shared" si="4"/>
        <v>10.584</v>
      </c>
      <c r="L38" s="34" t="s">
        <v>8</v>
      </c>
      <c r="M38" s="3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</row>
    <row r="39" spans="1:31" ht="15.75" customHeight="1">
      <c r="A39" s="33">
        <v>2019</v>
      </c>
      <c r="B39" s="72">
        <v>32.5</v>
      </c>
      <c r="C39" s="72">
        <f t="shared" si="0"/>
        <v>32.5</v>
      </c>
      <c r="D39" s="73"/>
      <c r="E39" s="41">
        <v>0.61299999999999999</v>
      </c>
      <c r="F39" s="95"/>
      <c r="G39" s="38">
        <f t="shared" si="1"/>
        <v>19.922499999999999</v>
      </c>
      <c r="H39" s="38">
        <f t="shared" si="2"/>
        <v>19.922499999999999</v>
      </c>
      <c r="I39" s="96"/>
      <c r="J39" s="90">
        <v>30.2</v>
      </c>
      <c r="K39" s="72">
        <f t="shared" si="4"/>
        <v>10.2775</v>
      </c>
      <c r="L39" s="97"/>
      <c r="M39" s="33"/>
      <c r="N39" s="98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0" spans="1:31" ht="15.75" customHeight="1">
      <c r="A40" s="33"/>
      <c r="B40" s="38"/>
      <c r="C40" s="99">
        <f>SUM(C6:C39)</f>
        <v>781.91499999999996</v>
      </c>
      <c r="D40" s="73"/>
      <c r="E40" s="41" t="s">
        <v>8</v>
      </c>
      <c r="F40" s="95"/>
      <c r="G40" s="95" t="s">
        <v>8</v>
      </c>
      <c r="H40" s="99">
        <f>SUM(H6:H39)</f>
        <v>471.14464499999997</v>
      </c>
      <c r="I40" s="96"/>
      <c r="J40" s="99">
        <f t="shared" ref="J40:K40" si="5">SUM(J6:J39)</f>
        <v>668.24671083406781</v>
      </c>
      <c r="K40" s="99">
        <f t="shared" si="5"/>
        <v>197.10206583406756</v>
      </c>
      <c r="L40" s="97" t="s">
        <v>8</v>
      </c>
      <c r="M40" s="100" t="s">
        <v>68</v>
      </c>
      <c r="N40" s="98" t="s">
        <v>8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 spans="1:31" ht="15.75" customHeight="1">
      <c r="A41" s="94"/>
      <c r="B41" s="38"/>
      <c r="C41" s="72"/>
      <c r="D41" s="73"/>
      <c r="E41" s="41"/>
      <c r="F41" s="38"/>
      <c r="G41" s="38"/>
      <c r="H41" s="33"/>
      <c r="I41" s="73"/>
      <c r="J41" s="101"/>
      <c r="K41" s="102"/>
      <c r="L41" s="34"/>
      <c r="M41" s="33"/>
      <c r="N41" s="33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1:31" ht="15.75" customHeight="1">
      <c r="A42" s="94"/>
      <c r="B42" s="38"/>
      <c r="C42" s="72"/>
      <c r="D42" s="73"/>
      <c r="E42" s="41"/>
      <c r="F42" s="38"/>
      <c r="G42" s="38"/>
      <c r="H42" s="33"/>
      <c r="I42" s="73"/>
      <c r="J42" s="101" t="s">
        <v>102</v>
      </c>
      <c r="K42" s="103">
        <f>K40</f>
        <v>197.10206583406756</v>
      </c>
      <c r="L42" s="34"/>
      <c r="M42" s="33"/>
      <c r="N42" s="33" t="s">
        <v>69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</row>
    <row r="43" spans="1:31" ht="15.75" customHeight="1">
      <c r="A43" s="94"/>
      <c r="B43" s="38"/>
      <c r="C43" s="72"/>
      <c r="D43" s="73"/>
      <c r="E43" s="41"/>
      <c r="F43" s="38"/>
      <c r="G43" s="38"/>
      <c r="H43" s="33"/>
      <c r="I43" s="73"/>
      <c r="J43" s="101"/>
      <c r="K43" s="103"/>
      <c r="L43" s="34"/>
      <c r="M43" s="33"/>
      <c r="N43" s="33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</row>
    <row r="44" spans="1:31" ht="15.75" customHeight="1">
      <c r="A44" s="104" t="s">
        <v>8</v>
      </c>
      <c r="B44" s="38"/>
      <c r="C44" s="72"/>
      <c r="D44" s="73"/>
      <c r="E44" s="41"/>
      <c r="F44" s="38"/>
      <c r="G44" s="38"/>
      <c r="H44" s="33"/>
      <c r="I44" s="73"/>
      <c r="J44" s="44"/>
      <c r="K44" s="54">
        <f>K40/H40</f>
        <v>0.41834724839983606</v>
      </c>
      <c r="L44" s="34" t="s">
        <v>8</v>
      </c>
      <c r="M44" s="33" t="s">
        <v>8</v>
      </c>
      <c r="N44" s="35" t="s">
        <v>8</v>
      </c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</row>
    <row r="45" spans="1:31" ht="15.75" customHeight="1">
      <c r="A45" s="94" t="s">
        <v>8</v>
      </c>
      <c r="B45" s="38"/>
      <c r="C45" s="72"/>
      <c r="D45" s="73"/>
      <c r="E45" s="41"/>
      <c r="F45" s="38"/>
      <c r="G45" s="38"/>
      <c r="H45" s="33"/>
      <c r="I45" s="105"/>
      <c r="J45" s="106" t="s">
        <v>112</v>
      </c>
      <c r="K45" s="107"/>
      <c r="L45" s="108"/>
      <c r="M45" s="33" t="s">
        <v>8</v>
      </c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</row>
    <row r="46" spans="1:31" ht="15.75" customHeight="1">
      <c r="A46" s="109" t="s">
        <v>70</v>
      </c>
      <c r="B46" s="38"/>
      <c r="C46" s="72"/>
      <c r="D46" s="73"/>
      <c r="E46" s="41"/>
      <c r="F46" s="38"/>
      <c r="G46" s="38"/>
      <c r="H46" s="33"/>
      <c r="I46" s="105"/>
      <c r="J46" s="44"/>
      <c r="K46" s="33"/>
      <c r="L46" s="34"/>
      <c r="M46" s="3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</row>
    <row r="47" spans="1:31" ht="15.75" customHeight="1">
      <c r="A47" s="109" t="s">
        <v>71</v>
      </c>
      <c r="B47" s="38"/>
      <c r="C47" s="72"/>
      <c r="D47" s="73"/>
      <c r="E47" s="41"/>
      <c r="F47" s="38"/>
      <c r="G47" s="38"/>
      <c r="H47" s="33"/>
      <c r="I47" s="105"/>
      <c r="J47" s="44"/>
      <c r="K47" s="33"/>
      <c r="L47" s="34"/>
      <c r="M47" s="33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1" ht="15.75" customHeight="1">
      <c r="A48" s="109" t="s">
        <v>72</v>
      </c>
      <c r="B48" s="38"/>
      <c r="C48" s="72"/>
      <c r="D48" s="73"/>
      <c r="E48" s="41"/>
      <c r="F48" s="38"/>
      <c r="G48" s="38"/>
      <c r="H48" s="33"/>
      <c r="I48" s="105"/>
      <c r="J48" s="44"/>
      <c r="K48" s="33"/>
      <c r="L48" s="34"/>
      <c r="M48" s="33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1:31" ht="15.75" customHeight="1">
      <c r="A49" s="109" t="s">
        <v>73</v>
      </c>
      <c r="B49" s="38"/>
      <c r="C49" s="110"/>
      <c r="D49" s="111"/>
      <c r="E49" s="112"/>
      <c r="F49" s="113"/>
      <c r="G49" s="113"/>
      <c r="H49" s="114"/>
      <c r="I49" s="115"/>
      <c r="J49" s="116"/>
      <c r="K49" s="114"/>
      <c r="L49" s="34"/>
      <c r="M49" s="33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</row>
    <row r="50" spans="1:31" ht="15.75" customHeight="1">
      <c r="A50" s="109" t="s">
        <v>74</v>
      </c>
      <c r="B50" s="38"/>
      <c r="C50" s="72"/>
      <c r="D50" s="73"/>
      <c r="E50" s="41"/>
      <c r="F50" s="38"/>
      <c r="G50" s="38"/>
      <c r="H50" s="33"/>
      <c r="I50" s="105"/>
      <c r="J50" s="44"/>
      <c r="K50" s="33"/>
      <c r="L50" s="34"/>
      <c r="M50" s="33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1" ht="15.75" customHeight="1">
      <c r="A51" s="117" t="s">
        <v>75</v>
      </c>
      <c r="B51" s="38"/>
      <c r="C51" s="72"/>
      <c r="D51" s="73"/>
      <c r="E51" s="41"/>
      <c r="F51" s="38"/>
      <c r="G51" s="38"/>
      <c r="H51" s="33"/>
      <c r="I51" s="105"/>
      <c r="J51" s="44"/>
      <c r="K51" s="33"/>
      <c r="L51" s="34"/>
      <c r="M51" s="33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1" ht="15.75" customHeight="1">
      <c r="A52" s="33"/>
      <c r="B52" s="38"/>
      <c r="C52" s="72"/>
      <c r="D52" s="73"/>
      <c r="E52" s="41"/>
      <c r="F52" s="38"/>
      <c r="G52" s="38"/>
      <c r="H52" s="33"/>
      <c r="I52" s="105"/>
      <c r="J52" s="44"/>
      <c r="K52" s="33"/>
      <c r="L52" s="34"/>
      <c r="M52" s="33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1" ht="15.75" customHeight="1">
      <c r="A53" s="51" t="s">
        <v>76</v>
      </c>
      <c r="B53" s="118" t="s">
        <v>77</v>
      </c>
      <c r="C53" s="72"/>
      <c r="D53" s="73"/>
      <c r="E53" s="41"/>
      <c r="F53" s="38"/>
      <c r="G53" s="38"/>
      <c r="H53" s="33"/>
      <c r="I53" s="105"/>
      <c r="J53" s="44"/>
      <c r="K53" s="33"/>
      <c r="L53" s="34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1" ht="15.75" customHeight="1">
      <c r="A54" s="119"/>
      <c r="B54" s="38"/>
      <c r="C54" s="72"/>
      <c r="D54" s="73"/>
      <c r="E54" s="41"/>
      <c r="F54" s="38"/>
      <c r="G54" s="38"/>
      <c r="H54" s="33"/>
      <c r="I54" s="105"/>
      <c r="J54" s="44"/>
      <c r="K54" s="33"/>
      <c r="L54" s="34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1" ht="15.75" customHeight="1">
      <c r="A55" s="120" t="s">
        <v>78</v>
      </c>
      <c r="B55" s="38"/>
      <c r="C55" s="72"/>
      <c r="D55" s="73"/>
      <c r="E55" s="41"/>
      <c r="F55" s="38"/>
      <c r="G55" s="38"/>
      <c r="H55" s="33"/>
      <c r="I55" s="105"/>
      <c r="J55" s="44"/>
      <c r="K55" s="33"/>
      <c r="L55" s="34"/>
      <c r="M55" s="33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1" ht="15.75" customHeight="1">
      <c r="A56" s="33"/>
      <c r="B56" s="121" t="s">
        <v>79</v>
      </c>
      <c r="C56" s="72"/>
      <c r="D56" s="73"/>
      <c r="E56" s="41"/>
      <c r="F56" s="38"/>
      <c r="G56" s="38"/>
      <c r="H56" s="33"/>
      <c r="I56" s="105"/>
      <c r="J56" s="44"/>
      <c r="K56" s="33"/>
      <c r="L56" s="34"/>
      <c r="M56" s="33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1" ht="15.75" customHeight="1">
      <c r="A57" s="33"/>
      <c r="B57" s="38"/>
      <c r="C57" s="72"/>
      <c r="D57" s="73"/>
      <c r="E57" s="41"/>
      <c r="F57" s="38"/>
      <c r="G57" s="38"/>
      <c r="H57" s="33"/>
      <c r="I57" s="105"/>
      <c r="J57" s="44"/>
      <c r="K57" s="33"/>
      <c r="L57" s="34"/>
      <c r="M57" s="33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1" ht="15.75" customHeight="1">
      <c r="A58" s="33"/>
      <c r="B58" s="38"/>
      <c r="C58" s="72"/>
      <c r="D58" s="73"/>
      <c r="E58" s="41"/>
      <c r="F58" s="38"/>
      <c r="G58" s="38"/>
      <c r="H58" s="33"/>
      <c r="I58" s="105"/>
      <c r="J58" s="44"/>
      <c r="K58" s="33"/>
      <c r="L58" s="34"/>
      <c r="M58" s="33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1" ht="15.75" customHeight="1">
      <c r="A59" s="33"/>
      <c r="B59" s="38"/>
      <c r="C59" s="72"/>
      <c r="D59" s="73"/>
      <c r="E59" s="41"/>
      <c r="F59" s="38"/>
      <c r="G59" s="38"/>
      <c r="H59" s="33"/>
      <c r="I59" s="105"/>
      <c r="J59" s="44"/>
      <c r="K59" s="33"/>
      <c r="L59" s="34"/>
      <c r="M59" s="33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15.75" customHeight="1">
      <c r="A60" s="33"/>
      <c r="B60" s="38"/>
      <c r="C60" s="72"/>
      <c r="D60" s="73"/>
      <c r="E60" s="41"/>
      <c r="F60" s="38"/>
      <c r="G60" s="38"/>
      <c r="H60" s="33"/>
      <c r="I60" s="105"/>
      <c r="J60" s="44"/>
      <c r="K60" s="33"/>
      <c r="L60" s="34"/>
      <c r="M60" s="3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.75" customHeight="1">
      <c r="A61" s="33"/>
      <c r="B61" s="38"/>
      <c r="C61" s="72"/>
      <c r="D61" s="73"/>
      <c r="E61" s="41"/>
      <c r="F61" s="38"/>
      <c r="G61" s="38"/>
      <c r="H61" s="33"/>
      <c r="I61" s="105"/>
      <c r="J61" s="44"/>
      <c r="K61" s="33"/>
      <c r="L61" s="34"/>
      <c r="M61" s="33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.75" customHeight="1">
      <c r="A62" s="33"/>
      <c r="B62" s="38"/>
      <c r="C62" s="72"/>
      <c r="D62" s="73"/>
      <c r="E62" s="41"/>
      <c r="F62" s="38"/>
      <c r="G62" s="38"/>
      <c r="H62" s="33"/>
      <c r="I62" s="105"/>
      <c r="J62" s="44"/>
      <c r="K62" s="33"/>
      <c r="L62" s="34"/>
      <c r="M62" s="33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.75" customHeight="1">
      <c r="A63" s="33"/>
      <c r="B63" s="38"/>
      <c r="C63" s="72"/>
      <c r="D63" s="73"/>
      <c r="E63" s="41"/>
      <c r="F63" s="38"/>
      <c r="G63" s="38"/>
      <c r="H63" s="33"/>
      <c r="I63" s="105"/>
      <c r="J63" s="44"/>
      <c r="K63" s="33"/>
      <c r="L63" s="34"/>
      <c r="M63" s="33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.75" customHeight="1">
      <c r="A64" s="33"/>
      <c r="B64" s="38"/>
      <c r="C64" s="72"/>
      <c r="D64" s="73"/>
      <c r="E64" s="41"/>
      <c r="F64" s="38"/>
      <c r="G64" s="38"/>
      <c r="H64" s="33"/>
      <c r="I64" s="105"/>
      <c r="J64" s="44"/>
      <c r="K64" s="33"/>
      <c r="L64" s="34"/>
      <c r="M64" s="33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1:31" ht="15.75" customHeight="1">
      <c r="A65" s="33"/>
      <c r="B65" s="38"/>
      <c r="C65" s="72"/>
      <c r="D65" s="73"/>
      <c r="E65" s="41"/>
      <c r="F65" s="38"/>
      <c r="G65" s="38"/>
      <c r="H65" s="33"/>
      <c r="I65" s="105"/>
      <c r="J65" s="44"/>
      <c r="K65" s="33"/>
      <c r="L65" s="34"/>
      <c r="M65" s="33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1:31" ht="15.75" customHeight="1">
      <c r="A66" s="33"/>
      <c r="B66" s="38"/>
      <c r="C66" s="72"/>
      <c r="D66" s="73"/>
      <c r="E66" s="41"/>
      <c r="F66" s="38"/>
      <c r="G66" s="38"/>
      <c r="H66" s="33"/>
      <c r="I66" s="105"/>
      <c r="J66" s="44"/>
      <c r="K66" s="33"/>
      <c r="L66" s="34"/>
      <c r="M66" s="33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1:31" ht="15.75" customHeight="1">
      <c r="A67" s="33"/>
      <c r="B67" s="38"/>
      <c r="C67" s="72"/>
      <c r="D67" s="73"/>
      <c r="E67" s="41"/>
      <c r="F67" s="38"/>
      <c r="G67" s="38"/>
      <c r="H67" s="33"/>
      <c r="I67" s="105"/>
      <c r="J67" s="44"/>
      <c r="K67" s="33"/>
      <c r="L67" s="34"/>
      <c r="M67" s="33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1:31" ht="15.75" customHeight="1">
      <c r="A68" s="33"/>
      <c r="B68" s="38"/>
      <c r="C68" s="72"/>
      <c r="D68" s="73"/>
      <c r="E68" s="41"/>
      <c r="F68" s="38"/>
      <c r="G68" s="38"/>
      <c r="H68" s="33"/>
      <c r="I68" s="105"/>
      <c r="J68" s="44"/>
      <c r="K68" s="33"/>
      <c r="L68" s="34"/>
      <c r="M68" s="33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1:31" ht="15.75" customHeight="1">
      <c r="A69" s="33"/>
      <c r="B69" s="38"/>
      <c r="C69" s="72"/>
      <c r="D69" s="73"/>
      <c r="E69" s="41"/>
      <c r="F69" s="38"/>
      <c r="G69" s="38"/>
      <c r="H69" s="33"/>
      <c r="I69" s="105"/>
      <c r="J69" s="44"/>
      <c r="K69" s="33"/>
      <c r="L69" s="34"/>
      <c r="M69" s="33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1:31" ht="15.75" customHeight="1">
      <c r="A70" s="33"/>
      <c r="B70" s="38"/>
      <c r="C70" s="72"/>
      <c r="D70" s="73"/>
      <c r="E70" s="41"/>
      <c r="F70" s="38"/>
      <c r="G70" s="38"/>
      <c r="H70" s="33"/>
      <c r="I70" s="105"/>
      <c r="J70" s="44"/>
      <c r="K70" s="33"/>
      <c r="L70" s="34"/>
      <c r="M70" s="33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1:31" ht="15.75" customHeight="1">
      <c r="A71" s="33"/>
      <c r="B71" s="38"/>
      <c r="C71" s="72"/>
      <c r="D71" s="73"/>
      <c r="E71" s="41"/>
      <c r="F71" s="38"/>
      <c r="G71" s="38"/>
      <c r="H71" s="33"/>
      <c r="I71" s="105"/>
      <c r="J71" s="44"/>
      <c r="K71" s="33"/>
      <c r="L71" s="34"/>
      <c r="M71" s="33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1:31" ht="15.75" customHeight="1">
      <c r="A72" s="33"/>
      <c r="B72" s="38"/>
      <c r="C72" s="72"/>
      <c r="D72" s="73"/>
      <c r="E72" s="41"/>
      <c r="F72" s="38"/>
      <c r="G72" s="38"/>
      <c r="H72" s="33"/>
      <c r="I72" s="105"/>
      <c r="J72" s="44"/>
      <c r="K72" s="33"/>
      <c r="L72" s="34"/>
      <c r="M72" s="33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1:31" ht="15.75" customHeight="1">
      <c r="A73" s="33"/>
      <c r="B73" s="38"/>
      <c r="C73" s="72"/>
      <c r="D73" s="73"/>
      <c r="E73" s="41"/>
      <c r="F73" s="38"/>
      <c r="G73" s="38"/>
      <c r="H73" s="33"/>
      <c r="I73" s="105"/>
      <c r="J73" s="44"/>
      <c r="K73" s="33"/>
      <c r="L73" s="34"/>
      <c r="M73" s="33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1:31" ht="15.75" customHeight="1">
      <c r="A74" s="33"/>
      <c r="B74" s="38"/>
      <c r="C74" s="72"/>
      <c r="D74" s="73"/>
      <c r="E74" s="41"/>
      <c r="F74" s="38"/>
      <c r="G74" s="38"/>
      <c r="H74" s="33"/>
      <c r="I74" s="105"/>
      <c r="J74" s="44"/>
      <c r="K74" s="33"/>
      <c r="L74" s="34"/>
      <c r="M74" s="33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1:31" ht="15.75" customHeight="1">
      <c r="A75" s="33"/>
      <c r="B75" s="38"/>
      <c r="C75" s="72"/>
      <c r="D75" s="73"/>
      <c r="E75" s="41"/>
      <c r="F75" s="38"/>
      <c r="G75" s="38"/>
      <c r="H75" s="33"/>
      <c r="I75" s="105"/>
      <c r="J75" s="44"/>
      <c r="K75" s="33"/>
      <c r="L75" s="34"/>
      <c r="M75" s="33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1:31" ht="15.75" customHeight="1">
      <c r="A76" s="33"/>
      <c r="B76" s="38"/>
      <c r="C76" s="72"/>
      <c r="D76" s="73"/>
      <c r="E76" s="41"/>
      <c r="F76" s="38"/>
      <c r="G76" s="38"/>
      <c r="H76" s="33"/>
      <c r="I76" s="105"/>
      <c r="J76" s="44"/>
      <c r="K76" s="33"/>
      <c r="L76" s="34"/>
      <c r="M76" s="33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1:31" ht="15.75" customHeight="1">
      <c r="A77" s="33"/>
      <c r="B77" s="38"/>
      <c r="C77" s="72"/>
      <c r="D77" s="73"/>
      <c r="E77" s="41"/>
      <c r="F77" s="38"/>
      <c r="G77" s="38"/>
      <c r="H77" s="33"/>
      <c r="I77" s="105"/>
      <c r="J77" s="44"/>
      <c r="K77" s="33"/>
      <c r="L77" s="34"/>
      <c r="M77" s="33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1:31" ht="15.75" customHeight="1">
      <c r="A78" s="33"/>
      <c r="B78" s="38"/>
      <c r="C78" s="72"/>
      <c r="D78" s="73"/>
      <c r="E78" s="41"/>
      <c r="F78" s="38"/>
      <c r="G78" s="38"/>
      <c r="H78" s="33"/>
      <c r="I78" s="105"/>
      <c r="J78" s="44"/>
      <c r="K78" s="33"/>
      <c r="L78" s="34"/>
      <c r="M78" s="33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1:31" ht="15.75" customHeight="1">
      <c r="A79" s="33"/>
      <c r="B79" s="38"/>
      <c r="C79" s="72"/>
      <c r="D79" s="73"/>
      <c r="E79" s="41"/>
      <c r="F79" s="38"/>
      <c r="G79" s="38"/>
      <c r="H79" s="33"/>
      <c r="I79" s="105"/>
      <c r="J79" s="44"/>
      <c r="K79" s="33"/>
      <c r="L79" s="34"/>
      <c r="M79" s="33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1:31" ht="15.75" customHeight="1">
      <c r="A80" s="33"/>
      <c r="B80" s="38"/>
      <c r="C80" s="72"/>
      <c r="D80" s="73"/>
      <c r="E80" s="41"/>
      <c r="F80" s="38"/>
      <c r="G80" s="38"/>
      <c r="H80" s="33"/>
      <c r="I80" s="105"/>
      <c r="J80" s="44"/>
      <c r="K80" s="33"/>
      <c r="L80" s="34"/>
      <c r="M80" s="33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:31" ht="15.75" customHeight="1">
      <c r="A81" s="33"/>
      <c r="B81" s="38"/>
      <c r="C81" s="72"/>
      <c r="D81" s="73"/>
      <c r="E81" s="41"/>
      <c r="F81" s="38"/>
      <c r="G81" s="38"/>
      <c r="H81" s="33"/>
      <c r="I81" s="105"/>
      <c r="J81" s="44"/>
      <c r="K81" s="33"/>
      <c r="L81" s="34"/>
      <c r="M81" s="33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:31" ht="15.75" customHeight="1">
      <c r="A82" s="33"/>
      <c r="B82" s="38"/>
      <c r="C82" s="72"/>
      <c r="D82" s="73"/>
      <c r="E82" s="41"/>
      <c r="F82" s="38"/>
      <c r="G82" s="38"/>
      <c r="H82" s="33"/>
      <c r="I82" s="105"/>
      <c r="J82" s="44"/>
      <c r="K82" s="33"/>
      <c r="L82" s="34"/>
      <c r="M82" s="33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:31" ht="15.75" customHeight="1">
      <c r="A83" s="33"/>
      <c r="B83" s="38"/>
      <c r="C83" s="72"/>
      <c r="D83" s="73"/>
      <c r="E83" s="41"/>
      <c r="F83" s="38"/>
      <c r="G83" s="38"/>
      <c r="H83" s="33"/>
      <c r="I83" s="105"/>
      <c r="J83" s="44"/>
      <c r="K83" s="33"/>
      <c r="L83" s="34"/>
      <c r="M83" s="33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:31" ht="15.75" customHeight="1">
      <c r="A84" s="33"/>
      <c r="B84" s="38"/>
      <c r="C84" s="72"/>
      <c r="D84" s="73"/>
      <c r="E84" s="41"/>
      <c r="F84" s="38"/>
      <c r="G84" s="38"/>
      <c r="H84" s="33"/>
      <c r="I84" s="105"/>
      <c r="J84" s="44"/>
      <c r="K84" s="33"/>
      <c r="L84" s="34"/>
      <c r="M84" s="33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:31" ht="15.75" customHeight="1">
      <c r="A85" s="33"/>
      <c r="B85" s="38"/>
      <c r="C85" s="72"/>
      <c r="D85" s="73"/>
      <c r="E85" s="41"/>
      <c r="F85" s="38"/>
      <c r="G85" s="38"/>
      <c r="H85" s="33"/>
      <c r="I85" s="105"/>
      <c r="J85" s="44"/>
      <c r="K85" s="33"/>
      <c r="L85" s="34"/>
      <c r="M85" s="33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:31" ht="15.75" customHeight="1">
      <c r="A86" s="33"/>
      <c r="B86" s="38"/>
      <c r="C86" s="72"/>
      <c r="D86" s="73"/>
      <c r="E86" s="41"/>
      <c r="F86" s="38"/>
      <c r="G86" s="38"/>
      <c r="H86" s="33"/>
      <c r="I86" s="105"/>
      <c r="J86" s="44"/>
      <c r="K86" s="33"/>
      <c r="L86" s="34"/>
      <c r="M86" s="33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:31" ht="15.75" customHeight="1">
      <c r="A87" s="33"/>
      <c r="B87" s="38"/>
      <c r="C87" s="72"/>
      <c r="D87" s="73"/>
      <c r="E87" s="41"/>
      <c r="F87" s="38"/>
      <c r="G87" s="38"/>
      <c r="H87" s="33"/>
      <c r="I87" s="105"/>
      <c r="J87" s="44"/>
      <c r="K87" s="33"/>
      <c r="L87" s="34"/>
      <c r="M87" s="33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:31" ht="15.75" customHeight="1">
      <c r="A88" s="33"/>
      <c r="B88" s="38"/>
      <c r="C88" s="72"/>
      <c r="D88" s="73"/>
      <c r="E88" s="41"/>
      <c r="F88" s="38"/>
      <c r="G88" s="38"/>
      <c r="H88" s="33"/>
      <c r="I88" s="105"/>
      <c r="J88" s="44"/>
      <c r="K88" s="33"/>
      <c r="L88" s="34"/>
      <c r="M88" s="33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:31" ht="15.75" customHeight="1">
      <c r="A89" s="33"/>
      <c r="B89" s="38"/>
      <c r="C89" s="72"/>
      <c r="D89" s="73"/>
      <c r="E89" s="41"/>
      <c r="F89" s="38"/>
      <c r="G89" s="38"/>
      <c r="H89" s="33"/>
      <c r="I89" s="105"/>
      <c r="J89" s="44"/>
      <c r="K89" s="33"/>
      <c r="L89" s="34"/>
      <c r="M89" s="33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:31" ht="15.75" customHeight="1">
      <c r="A90" s="33"/>
      <c r="B90" s="38"/>
      <c r="C90" s="72"/>
      <c r="D90" s="73"/>
      <c r="E90" s="41"/>
      <c r="F90" s="38"/>
      <c r="G90" s="38"/>
      <c r="H90" s="33"/>
      <c r="I90" s="105"/>
      <c r="J90" s="44"/>
      <c r="K90" s="33"/>
      <c r="L90" s="34"/>
      <c r="M90" s="33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:31" ht="15.75" customHeight="1">
      <c r="A91" s="33"/>
      <c r="B91" s="38"/>
      <c r="C91" s="72"/>
      <c r="D91" s="73"/>
      <c r="E91" s="41"/>
      <c r="F91" s="38"/>
      <c r="G91" s="38"/>
      <c r="H91" s="33"/>
      <c r="I91" s="105"/>
      <c r="J91" s="44"/>
      <c r="K91" s="33"/>
      <c r="L91" s="34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:31" ht="15.75" customHeight="1">
      <c r="A92" s="33"/>
      <c r="B92" s="38"/>
      <c r="C92" s="72"/>
      <c r="D92" s="73"/>
      <c r="E92" s="41"/>
      <c r="F92" s="38"/>
      <c r="G92" s="38"/>
      <c r="H92" s="33"/>
      <c r="I92" s="105"/>
      <c r="J92" s="44"/>
      <c r="K92" s="33"/>
      <c r="L92" s="34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:31" ht="15.75" customHeight="1">
      <c r="A93" s="33"/>
      <c r="B93" s="38"/>
      <c r="C93" s="72"/>
      <c r="D93" s="73"/>
      <c r="E93" s="41"/>
      <c r="F93" s="38"/>
      <c r="G93" s="38"/>
      <c r="H93" s="33"/>
      <c r="I93" s="105"/>
      <c r="J93" s="44"/>
      <c r="K93" s="33"/>
      <c r="L93" s="34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:31" ht="15.75" customHeight="1">
      <c r="A94" s="33"/>
      <c r="B94" s="38"/>
      <c r="C94" s="72"/>
      <c r="D94" s="73"/>
      <c r="E94" s="41"/>
      <c r="F94" s="38"/>
      <c r="G94" s="38"/>
      <c r="H94" s="33"/>
      <c r="I94" s="105"/>
      <c r="J94" s="44"/>
      <c r="K94" s="33"/>
      <c r="L94" s="34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:31" ht="15.75" customHeight="1">
      <c r="A95" s="33"/>
      <c r="B95" s="38"/>
      <c r="C95" s="72"/>
      <c r="D95" s="73"/>
      <c r="E95" s="41"/>
      <c r="F95" s="38"/>
      <c r="G95" s="38"/>
      <c r="H95" s="33"/>
      <c r="I95" s="105"/>
      <c r="J95" s="44"/>
      <c r="K95" s="33"/>
      <c r="L95" s="34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:31" ht="15.75" customHeight="1">
      <c r="A96" s="33"/>
      <c r="B96" s="38"/>
      <c r="C96" s="72"/>
      <c r="D96" s="73"/>
      <c r="E96" s="41"/>
      <c r="F96" s="38"/>
      <c r="G96" s="38"/>
      <c r="H96" s="33"/>
      <c r="I96" s="105"/>
      <c r="J96" s="44"/>
      <c r="K96" s="33"/>
      <c r="L96" s="34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:31" ht="15.75" customHeight="1">
      <c r="A97" s="33"/>
      <c r="B97" s="38"/>
      <c r="C97" s="72"/>
      <c r="D97" s="73"/>
      <c r="E97" s="41"/>
      <c r="F97" s="38"/>
      <c r="G97" s="38"/>
      <c r="H97" s="33"/>
      <c r="I97" s="105"/>
      <c r="J97" s="44"/>
      <c r="K97" s="33"/>
      <c r="L97" s="34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:31" ht="15.75" customHeight="1">
      <c r="A98" s="33"/>
      <c r="B98" s="38"/>
      <c r="C98" s="72"/>
      <c r="D98" s="73"/>
      <c r="E98" s="41"/>
      <c r="F98" s="38"/>
      <c r="G98" s="38"/>
      <c r="H98" s="33"/>
      <c r="I98" s="105"/>
      <c r="J98" s="44"/>
      <c r="K98" s="33"/>
      <c r="L98" s="34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:31" ht="15.75" customHeight="1">
      <c r="A99" s="33"/>
      <c r="B99" s="38"/>
      <c r="C99" s="72"/>
      <c r="D99" s="73"/>
      <c r="E99" s="41"/>
      <c r="F99" s="38"/>
      <c r="G99" s="38"/>
      <c r="H99" s="33"/>
      <c r="I99" s="105"/>
      <c r="J99" s="44"/>
      <c r="K99" s="33"/>
      <c r="L99" s="34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:31" ht="15.75" customHeight="1">
      <c r="A100" s="33"/>
      <c r="B100" s="38"/>
      <c r="C100" s="72"/>
      <c r="D100" s="73"/>
      <c r="E100" s="41"/>
      <c r="F100" s="38"/>
      <c r="G100" s="38"/>
      <c r="H100" s="33"/>
      <c r="I100" s="105"/>
      <c r="J100" s="44"/>
      <c r="K100" s="33"/>
      <c r="L100" s="34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:31" ht="15.75" customHeight="1">
      <c r="A101" s="33"/>
      <c r="B101" s="38"/>
      <c r="C101" s="72"/>
      <c r="D101" s="73"/>
      <c r="E101" s="41"/>
      <c r="F101" s="38"/>
      <c r="G101" s="38"/>
      <c r="H101" s="33"/>
      <c r="I101" s="105"/>
      <c r="J101" s="44"/>
      <c r="K101" s="33"/>
      <c r="L101" s="34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:31" ht="15.75" customHeight="1">
      <c r="A102" s="33"/>
      <c r="B102" s="38"/>
      <c r="C102" s="72"/>
      <c r="D102" s="73"/>
      <c r="E102" s="41"/>
      <c r="F102" s="38"/>
      <c r="G102" s="38"/>
      <c r="H102" s="33"/>
      <c r="I102" s="105"/>
      <c r="J102" s="44"/>
      <c r="K102" s="33"/>
      <c r="L102" s="34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:31" ht="15.75" customHeight="1">
      <c r="A103" s="33"/>
      <c r="B103" s="38"/>
      <c r="C103" s="72"/>
      <c r="D103" s="73"/>
      <c r="E103" s="41"/>
      <c r="F103" s="38"/>
      <c r="G103" s="38"/>
      <c r="H103" s="33"/>
      <c r="I103" s="105"/>
      <c r="J103" s="44"/>
      <c r="K103" s="33"/>
      <c r="L103" s="34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:31" ht="15.75" customHeight="1">
      <c r="A104" s="33"/>
      <c r="B104" s="38"/>
      <c r="C104" s="72"/>
      <c r="D104" s="73"/>
      <c r="E104" s="41"/>
      <c r="F104" s="38"/>
      <c r="G104" s="38"/>
      <c r="H104" s="33"/>
      <c r="I104" s="105"/>
      <c r="J104" s="44"/>
      <c r="K104" s="33"/>
      <c r="L104" s="34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:31" ht="15.75" customHeight="1">
      <c r="A105" s="33"/>
      <c r="B105" s="38"/>
      <c r="C105" s="72"/>
      <c r="D105" s="73"/>
      <c r="E105" s="41"/>
      <c r="F105" s="38"/>
      <c r="G105" s="38"/>
      <c r="H105" s="33"/>
      <c r="I105" s="105"/>
      <c r="J105" s="44"/>
      <c r="K105" s="33"/>
      <c r="L105" s="34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:31" ht="15.75" customHeight="1">
      <c r="A106" s="33"/>
      <c r="B106" s="38"/>
      <c r="C106" s="72"/>
      <c r="D106" s="73"/>
      <c r="E106" s="41"/>
      <c r="F106" s="38"/>
      <c r="G106" s="38"/>
      <c r="H106" s="33"/>
      <c r="I106" s="105"/>
      <c r="J106" s="44"/>
      <c r="K106" s="33"/>
      <c r="L106" s="34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  <row r="107" spans="1:31" ht="15.75" customHeight="1">
      <c r="A107" s="33"/>
      <c r="B107" s="38"/>
      <c r="C107" s="72"/>
      <c r="D107" s="73"/>
      <c r="E107" s="41"/>
      <c r="F107" s="38"/>
      <c r="G107" s="38"/>
      <c r="H107" s="33"/>
      <c r="I107" s="105"/>
      <c r="J107" s="44"/>
      <c r="K107" s="33"/>
      <c r="L107" s="34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</row>
    <row r="108" spans="1:31" ht="15.75" customHeight="1">
      <c r="A108" s="33"/>
      <c r="B108" s="38"/>
      <c r="C108" s="72"/>
      <c r="D108" s="73"/>
      <c r="E108" s="41"/>
      <c r="F108" s="38"/>
      <c r="G108" s="38"/>
      <c r="H108" s="33"/>
      <c r="I108" s="105"/>
      <c r="J108" s="44"/>
      <c r="K108" s="33"/>
      <c r="L108" s="34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</row>
    <row r="109" spans="1:31" ht="15.75" customHeight="1">
      <c r="A109" s="33"/>
      <c r="B109" s="38"/>
      <c r="C109" s="72"/>
      <c r="D109" s="73"/>
      <c r="E109" s="41"/>
      <c r="F109" s="38"/>
      <c r="G109" s="38"/>
      <c r="H109" s="33"/>
      <c r="I109" s="105"/>
      <c r="J109" s="44"/>
      <c r="K109" s="33"/>
      <c r="L109" s="34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</row>
    <row r="110" spans="1:31" ht="15.75" customHeight="1">
      <c r="A110" s="33"/>
      <c r="B110" s="38"/>
      <c r="C110" s="72"/>
      <c r="D110" s="73"/>
      <c r="E110" s="41"/>
      <c r="F110" s="38"/>
      <c r="G110" s="38"/>
      <c r="H110" s="33"/>
      <c r="I110" s="105"/>
      <c r="J110" s="44"/>
      <c r="K110" s="33"/>
      <c r="L110" s="34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</row>
    <row r="111" spans="1:31" ht="15.75" customHeight="1">
      <c r="A111" s="33"/>
      <c r="B111" s="38"/>
      <c r="C111" s="72"/>
      <c r="D111" s="73"/>
      <c r="E111" s="41"/>
      <c r="F111" s="38"/>
      <c r="G111" s="38"/>
      <c r="H111" s="33"/>
      <c r="I111" s="105"/>
      <c r="J111" s="44"/>
      <c r="K111" s="33"/>
      <c r="L111" s="34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</row>
    <row r="112" spans="1:31" ht="15.75" customHeight="1">
      <c r="A112" s="33"/>
      <c r="B112" s="38"/>
      <c r="C112" s="72"/>
      <c r="D112" s="73"/>
      <c r="E112" s="41"/>
      <c r="F112" s="38"/>
      <c r="G112" s="38"/>
      <c r="H112" s="33"/>
      <c r="I112" s="105"/>
      <c r="J112" s="44"/>
      <c r="K112" s="33"/>
      <c r="L112" s="34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</row>
    <row r="113" spans="1:31" ht="15.75" customHeight="1">
      <c r="A113" s="33"/>
      <c r="B113" s="38"/>
      <c r="C113" s="72"/>
      <c r="D113" s="73"/>
      <c r="E113" s="41"/>
      <c r="F113" s="38"/>
      <c r="G113" s="38"/>
      <c r="H113" s="33"/>
      <c r="I113" s="105"/>
      <c r="J113" s="44"/>
      <c r="K113" s="33"/>
      <c r="L113" s="34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</row>
    <row r="114" spans="1:31" ht="15.75" customHeight="1">
      <c r="A114" s="33"/>
      <c r="B114" s="38"/>
      <c r="C114" s="72"/>
      <c r="D114" s="73"/>
      <c r="E114" s="41"/>
      <c r="F114" s="38"/>
      <c r="G114" s="38"/>
      <c r="H114" s="33"/>
      <c r="I114" s="105"/>
      <c r="J114" s="44"/>
      <c r="K114" s="33"/>
      <c r="L114" s="34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</row>
    <row r="115" spans="1:31" ht="15.75" customHeight="1">
      <c r="A115" s="33"/>
      <c r="B115" s="38"/>
      <c r="C115" s="72"/>
      <c r="D115" s="73"/>
      <c r="E115" s="41"/>
      <c r="F115" s="38"/>
      <c r="G115" s="38"/>
      <c r="H115" s="33"/>
      <c r="I115" s="105"/>
      <c r="J115" s="44"/>
      <c r="K115" s="33"/>
      <c r="L115" s="34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</row>
    <row r="116" spans="1:31" ht="15.75" customHeight="1">
      <c r="A116" s="33"/>
      <c r="B116" s="38"/>
      <c r="C116" s="72"/>
      <c r="D116" s="73"/>
      <c r="E116" s="41"/>
      <c r="F116" s="38"/>
      <c r="G116" s="38"/>
      <c r="H116" s="33"/>
      <c r="I116" s="105"/>
      <c r="J116" s="44"/>
      <c r="K116" s="33"/>
      <c r="L116" s="34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</row>
    <row r="117" spans="1:31" ht="15.75" customHeight="1">
      <c r="A117" s="33"/>
      <c r="B117" s="38"/>
      <c r="C117" s="72"/>
      <c r="D117" s="73"/>
      <c r="E117" s="41"/>
      <c r="F117" s="38"/>
      <c r="G117" s="38"/>
      <c r="H117" s="33"/>
      <c r="I117" s="105"/>
      <c r="J117" s="44"/>
      <c r="K117" s="33"/>
      <c r="L117" s="34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</row>
    <row r="118" spans="1:31" ht="15.75" customHeight="1">
      <c r="A118" s="33"/>
      <c r="B118" s="38"/>
      <c r="C118" s="72"/>
      <c r="D118" s="73"/>
      <c r="E118" s="41"/>
      <c r="F118" s="38"/>
      <c r="G118" s="38"/>
      <c r="H118" s="33"/>
      <c r="I118" s="105"/>
      <c r="J118" s="44"/>
      <c r="K118" s="33"/>
      <c r="L118" s="34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</row>
    <row r="119" spans="1:31" ht="15.75" customHeight="1">
      <c r="A119" s="33"/>
      <c r="B119" s="38"/>
      <c r="C119" s="72"/>
      <c r="D119" s="73"/>
      <c r="E119" s="41"/>
      <c r="F119" s="38"/>
      <c r="G119" s="38"/>
      <c r="H119" s="33"/>
      <c r="I119" s="105"/>
      <c r="J119" s="44"/>
      <c r="K119" s="33"/>
      <c r="L119" s="34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</row>
    <row r="120" spans="1:31" ht="15.75" customHeight="1">
      <c r="A120" s="33"/>
      <c r="B120" s="38"/>
      <c r="C120" s="72"/>
      <c r="D120" s="73"/>
      <c r="E120" s="41"/>
      <c r="F120" s="38"/>
      <c r="G120" s="38"/>
      <c r="H120" s="33"/>
      <c r="I120" s="105"/>
      <c r="J120" s="44"/>
      <c r="K120" s="33"/>
      <c r="L120" s="34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</row>
    <row r="121" spans="1:31" ht="15.75" customHeight="1">
      <c r="A121" s="33"/>
      <c r="B121" s="38"/>
      <c r="C121" s="72"/>
      <c r="D121" s="73"/>
      <c r="E121" s="41"/>
      <c r="F121" s="38"/>
      <c r="G121" s="38"/>
      <c r="H121" s="33"/>
      <c r="I121" s="105"/>
      <c r="J121" s="44"/>
      <c r="K121" s="33"/>
      <c r="L121" s="34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</row>
    <row r="122" spans="1:31" ht="15.75" customHeight="1">
      <c r="A122" s="33"/>
      <c r="B122" s="38"/>
      <c r="C122" s="72"/>
      <c r="D122" s="73"/>
      <c r="E122" s="41"/>
      <c r="F122" s="38"/>
      <c r="G122" s="38"/>
      <c r="H122" s="33"/>
      <c r="I122" s="105"/>
      <c r="J122" s="44"/>
      <c r="K122" s="33"/>
      <c r="L122" s="34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</row>
    <row r="123" spans="1:31" ht="15.75" customHeight="1">
      <c r="A123" s="33"/>
      <c r="B123" s="38"/>
      <c r="C123" s="72"/>
      <c r="D123" s="73"/>
      <c r="E123" s="41"/>
      <c r="F123" s="38"/>
      <c r="G123" s="38"/>
      <c r="H123" s="33"/>
      <c r="I123" s="105"/>
      <c r="J123" s="44"/>
      <c r="K123" s="33"/>
      <c r="L123" s="34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</row>
    <row r="124" spans="1:31" ht="15.75" customHeight="1">
      <c r="A124" s="33"/>
      <c r="B124" s="38"/>
      <c r="C124" s="72"/>
      <c r="D124" s="73"/>
      <c r="E124" s="41"/>
      <c r="F124" s="38"/>
      <c r="G124" s="38"/>
      <c r="H124" s="33"/>
      <c r="I124" s="105"/>
      <c r="J124" s="44"/>
      <c r="K124" s="33"/>
      <c r="L124" s="34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</row>
    <row r="125" spans="1:31" ht="15.75" customHeight="1">
      <c r="A125" s="33"/>
      <c r="B125" s="38"/>
      <c r="C125" s="72"/>
      <c r="D125" s="73"/>
      <c r="E125" s="41"/>
      <c r="F125" s="38"/>
      <c r="G125" s="38"/>
      <c r="H125" s="33"/>
      <c r="I125" s="105"/>
      <c r="J125" s="44"/>
      <c r="K125" s="33"/>
      <c r="L125" s="34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</row>
    <row r="126" spans="1:31" ht="15.75" customHeight="1">
      <c r="A126" s="33"/>
      <c r="B126" s="38"/>
      <c r="C126" s="72"/>
      <c r="D126" s="73"/>
      <c r="E126" s="41"/>
      <c r="F126" s="38"/>
      <c r="G126" s="38"/>
      <c r="H126" s="33"/>
      <c r="I126" s="105"/>
      <c r="J126" s="44"/>
      <c r="K126" s="33"/>
      <c r="L126" s="34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</row>
    <row r="127" spans="1:31" ht="15.75" customHeight="1">
      <c r="A127" s="33"/>
      <c r="B127" s="38"/>
      <c r="C127" s="72"/>
      <c r="D127" s="73"/>
      <c r="E127" s="41"/>
      <c r="F127" s="38"/>
      <c r="G127" s="38"/>
      <c r="H127" s="33"/>
      <c r="I127" s="105"/>
      <c r="J127" s="44"/>
      <c r="K127" s="33"/>
      <c r="L127" s="34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</row>
    <row r="128" spans="1:31" ht="15.75" customHeight="1">
      <c r="A128" s="33"/>
      <c r="B128" s="38"/>
      <c r="C128" s="72"/>
      <c r="D128" s="73"/>
      <c r="E128" s="41"/>
      <c r="F128" s="38"/>
      <c r="G128" s="38"/>
      <c r="H128" s="33"/>
      <c r="I128" s="105"/>
      <c r="J128" s="44"/>
      <c r="K128" s="33"/>
      <c r="L128" s="34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</row>
    <row r="129" spans="1:31" ht="15.75" customHeight="1">
      <c r="A129" s="33"/>
      <c r="B129" s="38"/>
      <c r="C129" s="72"/>
      <c r="D129" s="73"/>
      <c r="E129" s="41"/>
      <c r="F129" s="38"/>
      <c r="G129" s="38"/>
      <c r="H129" s="33"/>
      <c r="I129" s="105"/>
      <c r="J129" s="44"/>
      <c r="K129" s="33"/>
      <c r="L129" s="34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</row>
    <row r="130" spans="1:31" ht="15.75" customHeight="1">
      <c r="A130" s="33"/>
      <c r="B130" s="38"/>
      <c r="C130" s="72"/>
      <c r="D130" s="73"/>
      <c r="E130" s="41"/>
      <c r="F130" s="38"/>
      <c r="G130" s="38"/>
      <c r="H130" s="33"/>
      <c r="I130" s="105"/>
      <c r="J130" s="44"/>
      <c r="K130" s="33"/>
      <c r="L130" s="34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</row>
    <row r="131" spans="1:31" ht="15.75" customHeight="1">
      <c r="A131" s="33"/>
      <c r="B131" s="38"/>
      <c r="C131" s="72"/>
      <c r="D131" s="73"/>
      <c r="E131" s="41"/>
      <c r="F131" s="38"/>
      <c r="G131" s="38"/>
      <c r="H131" s="33"/>
      <c r="I131" s="105"/>
      <c r="J131" s="44"/>
      <c r="K131" s="33"/>
      <c r="L131" s="34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</row>
    <row r="132" spans="1:31" ht="15.75" customHeight="1">
      <c r="A132" s="33"/>
      <c r="B132" s="38"/>
      <c r="C132" s="72"/>
      <c r="D132" s="73"/>
      <c r="E132" s="41"/>
      <c r="F132" s="38"/>
      <c r="G132" s="38"/>
      <c r="H132" s="33"/>
      <c r="I132" s="105"/>
      <c r="J132" s="44"/>
      <c r="K132" s="33"/>
      <c r="L132" s="34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</row>
    <row r="133" spans="1:31" ht="15.75" customHeight="1">
      <c r="A133" s="33"/>
      <c r="B133" s="38"/>
      <c r="C133" s="72"/>
      <c r="D133" s="73"/>
      <c r="E133" s="41"/>
      <c r="F133" s="38"/>
      <c r="G133" s="38"/>
      <c r="H133" s="33"/>
      <c r="I133" s="105"/>
      <c r="J133" s="44"/>
      <c r="K133" s="33"/>
      <c r="L133" s="34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</row>
    <row r="134" spans="1:31" ht="15.75" customHeight="1">
      <c r="A134" s="33"/>
      <c r="B134" s="38"/>
      <c r="C134" s="72"/>
      <c r="D134" s="73"/>
      <c r="E134" s="41"/>
      <c r="F134" s="38"/>
      <c r="G134" s="38"/>
      <c r="H134" s="33"/>
      <c r="I134" s="105"/>
      <c r="J134" s="44"/>
      <c r="K134" s="33"/>
      <c r="L134" s="34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</row>
    <row r="135" spans="1:31" ht="15.75" customHeight="1">
      <c r="A135" s="33"/>
      <c r="B135" s="38"/>
      <c r="C135" s="72"/>
      <c r="D135" s="73"/>
      <c r="E135" s="41"/>
      <c r="F135" s="38"/>
      <c r="G135" s="38"/>
      <c r="H135" s="33"/>
      <c r="I135" s="105"/>
      <c r="J135" s="44"/>
      <c r="K135" s="33"/>
      <c r="L135" s="34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</row>
    <row r="136" spans="1:31" ht="15.75" customHeight="1">
      <c r="A136" s="33"/>
      <c r="B136" s="38"/>
      <c r="C136" s="72"/>
      <c r="D136" s="73"/>
      <c r="E136" s="41"/>
      <c r="F136" s="38"/>
      <c r="G136" s="38"/>
      <c r="H136" s="33"/>
      <c r="I136" s="105"/>
      <c r="J136" s="44"/>
      <c r="K136" s="33"/>
      <c r="L136" s="34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</row>
    <row r="137" spans="1:31" ht="15.75" customHeight="1">
      <c r="A137" s="33"/>
      <c r="B137" s="38"/>
      <c r="C137" s="72"/>
      <c r="D137" s="73"/>
      <c r="E137" s="41"/>
      <c r="F137" s="38"/>
      <c r="G137" s="38"/>
      <c r="H137" s="33"/>
      <c r="I137" s="105"/>
      <c r="J137" s="44"/>
      <c r="K137" s="33"/>
      <c r="L137" s="34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</row>
    <row r="138" spans="1:31" ht="15.75" customHeight="1">
      <c r="A138" s="33"/>
      <c r="B138" s="38"/>
      <c r="C138" s="72"/>
      <c r="D138" s="73"/>
      <c r="E138" s="41"/>
      <c r="F138" s="38"/>
      <c r="G138" s="38"/>
      <c r="H138" s="33"/>
      <c r="I138" s="105"/>
      <c r="J138" s="44"/>
      <c r="K138" s="33"/>
      <c r="L138" s="34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</row>
    <row r="139" spans="1:31" ht="15.75" customHeight="1">
      <c r="A139" s="33"/>
      <c r="B139" s="38"/>
      <c r="C139" s="72"/>
      <c r="D139" s="73"/>
      <c r="E139" s="41"/>
      <c r="F139" s="38"/>
      <c r="G139" s="38"/>
      <c r="H139" s="33"/>
      <c r="I139" s="105"/>
      <c r="J139" s="44"/>
      <c r="K139" s="33"/>
      <c r="L139" s="34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</row>
    <row r="140" spans="1:31" ht="15.75" customHeight="1">
      <c r="A140" s="33"/>
      <c r="B140" s="38"/>
      <c r="C140" s="72"/>
      <c r="D140" s="73"/>
      <c r="E140" s="41"/>
      <c r="F140" s="38"/>
      <c r="G140" s="38"/>
      <c r="H140" s="33"/>
      <c r="I140" s="105"/>
      <c r="J140" s="44"/>
      <c r="K140" s="33"/>
      <c r="L140" s="34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</row>
    <row r="141" spans="1:31" ht="15.75" customHeight="1">
      <c r="A141" s="33"/>
      <c r="B141" s="38"/>
      <c r="C141" s="72"/>
      <c r="D141" s="73"/>
      <c r="E141" s="41"/>
      <c r="F141" s="38"/>
      <c r="G141" s="38"/>
      <c r="H141" s="33"/>
      <c r="I141" s="105"/>
      <c r="J141" s="44"/>
      <c r="K141" s="33"/>
      <c r="L141" s="34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</row>
    <row r="142" spans="1:31" ht="15.75" customHeight="1">
      <c r="A142" s="33"/>
      <c r="B142" s="38"/>
      <c r="C142" s="72"/>
      <c r="D142" s="73"/>
      <c r="E142" s="41"/>
      <c r="F142" s="38"/>
      <c r="G142" s="38"/>
      <c r="H142" s="33"/>
      <c r="I142" s="105"/>
      <c r="J142" s="44"/>
      <c r="K142" s="33"/>
      <c r="L142" s="34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</row>
    <row r="143" spans="1:31" ht="15.75" customHeight="1">
      <c r="A143" s="33"/>
      <c r="B143" s="38"/>
      <c r="C143" s="72"/>
      <c r="D143" s="73"/>
      <c r="E143" s="41"/>
      <c r="F143" s="38"/>
      <c r="G143" s="38"/>
      <c r="H143" s="33"/>
      <c r="I143" s="105"/>
      <c r="J143" s="44"/>
      <c r="K143" s="33"/>
      <c r="L143" s="34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</row>
    <row r="144" spans="1:31" ht="15.75" customHeight="1">
      <c r="A144" s="33"/>
      <c r="B144" s="38"/>
      <c r="C144" s="72"/>
      <c r="D144" s="73"/>
      <c r="E144" s="41"/>
      <c r="F144" s="38"/>
      <c r="G144" s="38"/>
      <c r="H144" s="33"/>
      <c r="I144" s="105"/>
      <c r="J144" s="44"/>
      <c r="K144" s="33"/>
      <c r="L144" s="34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</row>
    <row r="145" spans="1:31" ht="15.75" customHeight="1">
      <c r="A145" s="33"/>
      <c r="B145" s="38"/>
      <c r="C145" s="72"/>
      <c r="D145" s="73"/>
      <c r="E145" s="41"/>
      <c r="F145" s="38"/>
      <c r="G145" s="38"/>
      <c r="H145" s="33"/>
      <c r="I145" s="105"/>
      <c r="J145" s="44"/>
      <c r="K145" s="33"/>
      <c r="L145" s="34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</row>
    <row r="146" spans="1:31" ht="15.75" customHeight="1">
      <c r="A146" s="33"/>
      <c r="B146" s="38"/>
      <c r="C146" s="72"/>
      <c r="D146" s="73"/>
      <c r="E146" s="41"/>
      <c r="F146" s="38"/>
      <c r="G146" s="38"/>
      <c r="H146" s="33"/>
      <c r="I146" s="105"/>
      <c r="J146" s="44"/>
      <c r="K146" s="33"/>
      <c r="L146" s="34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</row>
    <row r="147" spans="1:31" ht="15.75" customHeight="1">
      <c r="A147" s="33"/>
      <c r="B147" s="38"/>
      <c r="C147" s="72"/>
      <c r="D147" s="73"/>
      <c r="E147" s="41"/>
      <c r="F147" s="38"/>
      <c r="G147" s="38"/>
      <c r="H147" s="33"/>
      <c r="I147" s="105"/>
      <c r="J147" s="44"/>
      <c r="K147" s="33"/>
      <c r="L147" s="34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</row>
    <row r="148" spans="1:31" ht="15.75" customHeight="1">
      <c r="A148" s="33"/>
      <c r="B148" s="38"/>
      <c r="C148" s="72"/>
      <c r="D148" s="73"/>
      <c r="E148" s="41"/>
      <c r="F148" s="38"/>
      <c r="G148" s="38"/>
      <c r="H148" s="33"/>
      <c r="I148" s="105"/>
      <c r="J148" s="44"/>
      <c r="K148" s="33"/>
      <c r="L148" s="34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</row>
    <row r="149" spans="1:31" ht="15.75" customHeight="1">
      <c r="A149" s="33"/>
      <c r="B149" s="38"/>
      <c r="C149" s="72"/>
      <c r="D149" s="73"/>
      <c r="E149" s="41"/>
      <c r="F149" s="38"/>
      <c r="G149" s="38"/>
      <c r="H149" s="33"/>
      <c r="I149" s="105"/>
      <c r="J149" s="44"/>
      <c r="K149" s="33"/>
      <c r="L149" s="34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</row>
    <row r="150" spans="1:31" ht="15.75" customHeight="1">
      <c r="A150" s="33"/>
      <c r="B150" s="38"/>
      <c r="C150" s="72"/>
      <c r="D150" s="73"/>
      <c r="E150" s="41"/>
      <c r="F150" s="38"/>
      <c r="G150" s="38"/>
      <c r="H150" s="33"/>
      <c r="I150" s="105"/>
      <c r="J150" s="44"/>
      <c r="K150" s="33"/>
      <c r="L150" s="34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</row>
    <row r="151" spans="1:31" ht="15.75" customHeight="1">
      <c r="A151" s="33"/>
      <c r="B151" s="38"/>
      <c r="C151" s="72"/>
      <c r="D151" s="73"/>
      <c r="E151" s="41"/>
      <c r="F151" s="38"/>
      <c r="G151" s="38"/>
      <c r="H151" s="33"/>
      <c r="I151" s="105"/>
      <c r="J151" s="44"/>
      <c r="K151" s="33"/>
      <c r="L151" s="34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</row>
    <row r="152" spans="1:31" ht="15.75" customHeight="1">
      <c r="A152" s="33"/>
      <c r="B152" s="38"/>
      <c r="C152" s="72"/>
      <c r="D152" s="73"/>
      <c r="E152" s="41"/>
      <c r="F152" s="38"/>
      <c r="G152" s="38"/>
      <c r="H152" s="33"/>
      <c r="I152" s="105"/>
      <c r="J152" s="44"/>
      <c r="K152" s="33"/>
      <c r="L152" s="34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</row>
    <row r="153" spans="1:31" ht="15.75" customHeight="1">
      <c r="A153" s="33"/>
      <c r="B153" s="38"/>
      <c r="C153" s="72"/>
      <c r="D153" s="73"/>
      <c r="E153" s="41"/>
      <c r="F153" s="38"/>
      <c r="G153" s="38"/>
      <c r="H153" s="33"/>
      <c r="I153" s="105"/>
      <c r="J153" s="44"/>
      <c r="K153" s="33"/>
      <c r="L153" s="34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</row>
    <row r="154" spans="1:31" ht="15.75" customHeight="1">
      <c r="A154" s="33"/>
      <c r="B154" s="38"/>
      <c r="C154" s="72"/>
      <c r="D154" s="73"/>
      <c r="E154" s="41"/>
      <c r="F154" s="38"/>
      <c r="G154" s="38"/>
      <c r="H154" s="33"/>
      <c r="I154" s="105"/>
      <c r="J154" s="44"/>
      <c r="K154" s="33"/>
      <c r="L154" s="34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</row>
    <row r="155" spans="1:31" ht="15.75" customHeight="1">
      <c r="A155" s="33"/>
      <c r="B155" s="38"/>
      <c r="C155" s="72"/>
      <c r="D155" s="73"/>
      <c r="E155" s="41"/>
      <c r="F155" s="38"/>
      <c r="G155" s="38"/>
      <c r="H155" s="33"/>
      <c r="I155" s="105"/>
      <c r="J155" s="44"/>
      <c r="K155" s="33"/>
      <c r="L155" s="34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</row>
    <row r="156" spans="1:31" ht="15.75" customHeight="1">
      <c r="A156" s="33"/>
      <c r="B156" s="38"/>
      <c r="C156" s="72"/>
      <c r="D156" s="73"/>
      <c r="E156" s="41"/>
      <c r="F156" s="38"/>
      <c r="G156" s="38"/>
      <c r="H156" s="33"/>
      <c r="I156" s="105"/>
      <c r="J156" s="44"/>
      <c r="K156" s="33"/>
      <c r="L156" s="34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</row>
    <row r="157" spans="1:31" ht="15.75" customHeight="1">
      <c r="A157" s="33"/>
      <c r="B157" s="38"/>
      <c r="C157" s="72"/>
      <c r="D157" s="73"/>
      <c r="E157" s="41"/>
      <c r="F157" s="38"/>
      <c r="G157" s="38"/>
      <c r="H157" s="33"/>
      <c r="I157" s="105"/>
      <c r="J157" s="44"/>
      <c r="K157" s="33"/>
      <c r="L157" s="34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</row>
    <row r="158" spans="1:31" ht="15.75" customHeight="1">
      <c r="A158" s="33"/>
      <c r="B158" s="38"/>
      <c r="C158" s="72"/>
      <c r="D158" s="73"/>
      <c r="E158" s="41"/>
      <c r="F158" s="38"/>
      <c r="G158" s="38"/>
      <c r="H158" s="33"/>
      <c r="I158" s="105"/>
      <c r="J158" s="44"/>
      <c r="K158" s="33"/>
      <c r="L158" s="34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</row>
    <row r="159" spans="1:31" ht="15.75" customHeight="1">
      <c r="A159" s="33"/>
      <c r="B159" s="38"/>
      <c r="C159" s="72"/>
      <c r="D159" s="73"/>
      <c r="E159" s="41"/>
      <c r="F159" s="38"/>
      <c r="G159" s="38"/>
      <c r="H159" s="33"/>
      <c r="I159" s="105"/>
      <c r="J159" s="44"/>
      <c r="K159" s="33"/>
      <c r="L159" s="34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</row>
    <row r="160" spans="1:31" ht="15.75" customHeight="1">
      <c r="A160" s="33"/>
      <c r="B160" s="38"/>
      <c r="C160" s="72"/>
      <c r="D160" s="73"/>
      <c r="E160" s="41"/>
      <c r="F160" s="38"/>
      <c r="G160" s="38"/>
      <c r="H160" s="33"/>
      <c r="I160" s="105"/>
      <c r="J160" s="44"/>
      <c r="K160" s="33"/>
      <c r="L160" s="34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</row>
    <row r="161" spans="1:31" ht="15.75" customHeight="1">
      <c r="A161" s="33"/>
      <c r="B161" s="38"/>
      <c r="C161" s="72"/>
      <c r="D161" s="73"/>
      <c r="E161" s="41"/>
      <c r="F161" s="38"/>
      <c r="G161" s="38"/>
      <c r="H161" s="33"/>
      <c r="I161" s="105"/>
      <c r="J161" s="44"/>
      <c r="K161" s="33"/>
      <c r="L161" s="34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</row>
    <row r="162" spans="1:31" ht="15.75" customHeight="1">
      <c r="A162" s="33"/>
      <c r="B162" s="38"/>
      <c r="C162" s="72"/>
      <c r="D162" s="73"/>
      <c r="E162" s="41"/>
      <c r="F162" s="38"/>
      <c r="G162" s="38"/>
      <c r="H162" s="33"/>
      <c r="I162" s="105"/>
      <c r="J162" s="44"/>
      <c r="K162" s="33"/>
      <c r="L162" s="34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</row>
    <row r="163" spans="1:31" ht="15.75" customHeight="1">
      <c r="A163" s="33"/>
      <c r="B163" s="38"/>
      <c r="C163" s="72"/>
      <c r="D163" s="73"/>
      <c r="E163" s="41"/>
      <c r="F163" s="38"/>
      <c r="G163" s="38"/>
      <c r="H163" s="33"/>
      <c r="I163" s="105"/>
      <c r="J163" s="44"/>
      <c r="K163" s="33"/>
      <c r="L163" s="34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</row>
    <row r="164" spans="1:31" ht="15.75" customHeight="1">
      <c r="A164" s="33"/>
      <c r="B164" s="38"/>
      <c r="C164" s="72"/>
      <c r="D164" s="73"/>
      <c r="E164" s="41"/>
      <c r="F164" s="38"/>
      <c r="G164" s="38"/>
      <c r="H164" s="33"/>
      <c r="I164" s="105"/>
      <c r="J164" s="44"/>
      <c r="K164" s="33"/>
      <c r="L164" s="34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</row>
    <row r="165" spans="1:31" ht="15.75" customHeight="1">
      <c r="A165" s="33"/>
      <c r="B165" s="38"/>
      <c r="C165" s="72"/>
      <c r="D165" s="73"/>
      <c r="E165" s="41"/>
      <c r="F165" s="38"/>
      <c r="G165" s="38"/>
      <c r="H165" s="33"/>
      <c r="I165" s="105"/>
      <c r="J165" s="44"/>
      <c r="K165" s="33"/>
      <c r="L165" s="34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</row>
    <row r="166" spans="1:31" ht="15.75" customHeight="1">
      <c r="A166" s="33"/>
      <c r="B166" s="38"/>
      <c r="C166" s="72"/>
      <c r="D166" s="73"/>
      <c r="E166" s="41"/>
      <c r="F166" s="38"/>
      <c r="G166" s="38"/>
      <c r="H166" s="33"/>
      <c r="I166" s="105"/>
      <c r="J166" s="44"/>
      <c r="K166" s="33"/>
      <c r="L166" s="34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</row>
    <row r="167" spans="1:31" ht="15.75" customHeight="1">
      <c r="A167" s="33"/>
      <c r="B167" s="38"/>
      <c r="C167" s="72"/>
      <c r="D167" s="73"/>
      <c r="E167" s="41"/>
      <c r="F167" s="38"/>
      <c r="G167" s="38"/>
      <c r="H167" s="33"/>
      <c r="I167" s="105"/>
      <c r="J167" s="44"/>
      <c r="K167" s="33"/>
      <c r="L167" s="34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</row>
    <row r="168" spans="1:31" ht="15.75" customHeight="1">
      <c r="A168" s="33"/>
      <c r="B168" s="38"/>
      <c r="C168" s="72"/>
      <c r="D168" s="73"/>
      <c r="E168" s="41"/>
      <c r="F168" s="38"/>
      <c r="G168" s="38"/>
      <c r="H168" s="33"/>
      <c r="I168" s="105"/>
      <c r="J168" s="44"/>
      <c r="K168" s="33"/>
      <c r="L168" s="34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</row>
    <row r="169" spans="1:31" ht="15.75" customHeight="1">
      <c r="A169" s="33"/>
      <c r="B169" s="38"/>
      <c r="C169" s="72"/>
      <c r="D169" s="73"/>
      <c r="E169" s="41"/>
      <c r="F169" s="38"/>
      <c r="G169" s="38"/>
      <c r="H169" s="33"/>
      <c r="I169" s="105"/>
      <c r="J169" s="44"/>
      <c r="K169" s="33"/>
      <c r="L169" s="34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</row>
    <row r="170" spans="1:31" ht="15.75" customHeight="1">
      <c r="A170" s="33"/>
      <c r="B170" s="38"/>
      <c r="C170" s="72"/>
      <c r="D170" s="73"/>
      <c r="E170" s="41"/>
      <c r="F170" s="38"/>
      <c r="G170" s="38"/>
      <c r="H170" s="33"/>
      <c r="I170" s="105"/>
      <c r="J170" s="44"/>
      <c r="K170" s="33"/>
      <c r="L170" s="34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</row>
    <row r="171" spans="1:31" ht="15.75" customHeight="1">
      <c r="A171" s="33"/>
      <c r="B171" s="38"/>
      <c r="C171" s="72"/>
      <c r="D171" s="73"/>
      <c r="E171" s="41"/>
      <c r="F171" s="38"/>
      <c r="G171" s="38"/>
      <c r="H171" s="33"/>
      <c r="I171" s="105"/>
      <c r="J171" s="44"/>
      <c r="K171" s="33"/>
      <c r="L171" s="34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</row>
    <row r="172" spans="1:31" ht="15.75" customHeight="1">
      <c r="A172" s="33"/>
      <c r="B172" s="38"/>
      <c r="C172" s="72"/>
      <c r="D172" s="73"/>
      <c r="E172" s="41"/>
      <c r="F172" s="38"/>
      <c r="G172" s="38"/>
      <c r="H172" s="33"/>
      <c r="I172" s="105"/>
      <c r="J172" s="44"/>
      <c r="K172" s="33"/>
      <c r="L172" s="34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</row>
    <row r="173" spans="1:31" ht="15.75" customHeight="1">
      <c r="A173" s="33"/>
      <c r="B173" s="38"/>
      <c r="C173" s="72"/>
      <c r="D173" s="73"/>
      <c r="E173" s="41"/>
      <c r="F173" s="38"/>
      <c r="G173" s="38"/>
      <c r="H173" s="33"/>
      <c r="I173" s="105"/>
      <c r="J173" s="44"/>
      <c r="K173" s="33"/>
      <c r="L173" s="34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</row>
    <row r="174" spans="1:31" ht="15.75" customHeight="1">
      <c r="A174" s="33"/>
      <c r="B174" s="38"/>
      <c r="C174" s="72"/>
      <c r="D174" s="73"/>
      <c r="E174" s="41"/>
      <c r="F174" s="38"/>
      <c r="G174" s="38"/>
      <c r="H174" s="33"/>
      <c r="I174" s="105"/>
      <c r="J174" s="44"/>
      <c r="K174" s="33"/>
      <c r="L174" s="34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</row>
    <row r="175" spans="1:31" ht="15.75" customHeight="1">
      <c r="A175" s="33"/>
      <c r="B175" s="38"/>
      <c r="C175" s="72"/>
      <c r="D175" s="73"/>
      <c r="E175" s="41"/>
      <c r="F175" s="38"/>
      <c r="G175" s="38"/>
      <c r="H175" s="33"/>
      <c r="I175" s="105"/>
      <c r="J175" s="44"/>
      <c r="K175" s="33"/>
      <c r="L175" s="34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</row>
    <row r="176" spans="1:31" ht="15.75" customHeight="1">
      <c r="A176" s="33"/>
      <c r="B176" s="38"/>
      <c r="C176" s="72"/>
      <c r="D176" s="73"/>
      <c r="E176" s="41"/>
      <c r="F176" s="38"/>
      <c r="G176" s="38"/>
      <c r="H176" s="33"/>
      <c r="I176" s="105"/>
      <c r="J176" s="44"/>
      <c r="K176" s="33"/>
      <c r="L176" s="34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</row>
    <row r="177" spans="1:31" ht="15.75" customHeight="1">
      <c r="A177" s="33"/>
      <c r="B177" s="38"/>
      <c r="C177" s="72"/>
      <c r="D177" s="73"/>
      <c r="E177" s="41"/>
      <c r="F177" s="38"/>
      <c r="G177" s="38"/>
      <c r="H177" s="33"/>
      <c r="I177" s="105"/>
      <c r="J177" s="44"/>
      <c r="K177" s="33"/>
      <c r="L177" s="34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</row>
    <row r="178" spans="1:31" ht="15.75" customHeight="1">
      <c r="A178" s="33"/>
      <c r="B178" s="38"/>
      <c r="C178" s="72"/>
      <c r="D178" s="73"/>
      <c r="E178" s="41"/>
      <c r="F178" s="38"/>
      <c r="G178" s="38"/>
      <c r="H178" s="33"/>
      <c r="I178" s="105"/>
      <c r="J178" s="44"/>
      <c r="K178" s="33"/>
      <c r="L178" s="34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</row>
    <row r="179" spans="1:31" ht="15.75" customHeight="1">
      <c r="A179" s="33"/>
      <c r="B179" s="38"/>
      <c r="C179" s="72"/>
      <c r="D179" s="73"/>
      <c r="E179" s="41"/>
      <c r="F179" s="38"/>
      <c r="G179" s="38"/>
      <c r="H179" s="33"/>
      <c r="I179" s="105"/>
      <c r="J179" s="44"/>
      <c r="K179" s="33"/>
      <c r="L179" s="34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</row>
    <row r="180" spans="1:31" ht="15.75" customHeight="1">
      <c r="A180" s="33"/>
      <c r="B180" s="38"/>
      <c r="C180" s="72"/>
      <c r="D180" s="73"/>
      <c r="E180" s="41"/>
      <c r="F180" s="38"/>
      <c r="G180" s="38"/>
      <c r="H180" s="33"/>
      <c r="I180" s="105"/>
      <c r="J180" s="44"/>
      <c r="K180" s="33"/>
      <c r="L180" s="34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</row>
    <row r="181" spans="1:31" ht="15.75" customHeight="1">
      <c r="A181" s="33"/>
      <c r="B181" s="38"/>
      <c r="C181" s="72"/>
      <c r="D181" s="73"/>
      <c r="E181" s="41"/>
      <c r="F181" s="38"/>
      <c r="G181" s="38"/>
      <c r="H181" s="33"/>
      <c r="I181" s="105"/>
      <c r="J181" s="44"/>
      <c r="K181" s="33"/>
      <c r="L181" s="34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</row>
    <row r="182" spans="1:31" ht="15.75" customHeight="1">
      <c r="A182" s="33"/>
      <c r="B182" s="38"/>
      <c r="C182" s="72"/>
      <c r="D182" s="73"/>
      <c r="E182" s="41"/>
      <c r="F182" s="38"/>
      <c r="G182" s="38"/>
      <c r="H182" s="33"/>
      <c r="I182" s="105"/>
      <c r="J182" s="44"/>
      <c r="K182" s="33"/>
      <c r="L182" s="34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</row>
    <row r="183" spans="1:31" ht="15.75" customHeight="1">
      <c r="A183" s="33"/>
      <c r="B183" s="38"/>
      <c r="C183" s="72"/>
      <c r="D183" s="73"/>
      <c r="E183" s="41"/>
      <c r="F183" s="38"/>
      <c r="G183" s="38"/>
      <c r="H183" s="33"/>
      <c r="I183" s="105"/>
      <c r="J183" s="44"/>
      <c r="K183" s="33"/>
      <c r="L183" s="34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</row>
    <row r="184" spans="1:31" ht="15.75" customHeight="1">
      <c r="A184" s="33"/>
      <c r="B184" s="38"/>
      <c r="C184" s="72"/>
      <c r="D184" s="73"/>
      <c r="E184" s="41"/>
      <c r="F184" s="38"/>
      <c r="G184" s="38"/>
      <c r="H184" s="33"/>
      <c r="I184" s="105"/>
      <c r="J184" s="44"/>
      <c r="K184" s="33"/>
      <c r="L184" s="34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</row>
    <row r="185" spans="1:31" ht="15.75" customHeight="1">
      <c r="A185" s="33"/>
      <c r="B185" s="38"/>
      <c r="C185" s="72"/>
      <c r="D185" s="73"/>
      <c r="E185" s="41"/>
      <c r="F185" s="38"/>
      <c r="G185" s="38"/>
      <c r="H185" s="33"/>
      <c r="I185" s="105"/>
      <c r="J185" s="44"/>
      <c r="K185" s="33"/>
      <c r="L185" s="34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</row>
    <row r="186" spans="1:31" ht="15.75" customHeight="1">
      <c r="A186" s="33"/>
      <c r="B186" s="38"/>
      <c r="C186" s="72"/>
      <c r="D186" s="73"/>
      <c r="E186" s="41"/>
      <c r="F186" s="38"/>
      <c r="G186" s="38"/>
      <c r="H186" s="33"/>
      <c r="I186" s="105"/>
      <c r="J186" s="44"/>
      <c r="K186" s="33"/>
      <c r="L186" s="34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</row>
    <row r="187" spans="1:31" ht="15.75" customHeight="1">
      <c r="A187" s="33"/>
      <c r="B187" s="38"/>
      <c r="C187" s="72"/>
      <c r="D187" s="73"/>
      <c r="E187" s="41"/>
      <c r="F187" s="38"/>
      <c r="G187" s="38"/>
      <c r="H187" s="33"/>
      <c r="I187" s="105"/>
      <c r="J187" s="44"/>
      <c r="K187" s="33"/>
      <c r="L187" s="34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</row>
    <row r="188" spans="1:31" ht="15.75" customHeight="1">
      <c r="A188" s="33"/>
      <c r="B188" s="38"/>
      <c r="C188" s="72"/>
      <c r="D188" s="73"/>
      <c r="E188" s="41"/>
      <c r="F188" s="38"/>
      <c r="G188" s="38"/>
      <c r="H188" s="33"/>
      <c r="I188" s="105"/>
      <c r="J188" s="44"/>
      <c r="K188" s="33"/>
      <c r="L188" s="34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</row>
    <row r="189" spans="1:31" ht="15.75" customHeight="1">
      <c r="A189" s="33"/>
      <c r="B189" s="38"/>
      <c r="C189" s="72"/>
      <c r="D189" s="73"/>
      <c r="E189" s="41"/>
      <c r="F189" s="38"/>
      <c r="G189" s="38"/>
      <c r="H189" s="33"/>
      <c r="I189" s="105"/>
      <c r="J189" s="44"/>
      <c r="K189" s="33"/>
      <c r="L189" s="34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</row>
    <row r="190" spans="1:31" ht="15.75" customHeight="1">
      <c r="A190" s="33"/>
      <c r="B190" s="38"/>
      <c r="C190" s="72"/>
      <c r="D190" s="73"/>
      <c r="E190" s="41"/>
      <c r="F190" s="38"/>
      <c r="G190" s="38"/>
      <c r="H190" s="33"/>
      <c r="I190" s="105"/>
      <c r="J190" s="44"/>
      <c r="K190" s="33"/>
      <c r="L190" s="34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</row>
    <row r="191" spans="1:31" ht="15.75" customHeight="1">
      <c r="A191" s="33"/>
      <c r="B191" s="38"/>
      <c r="C191" s="72"/>
      <c r="D191" s="73"/>
      <c r="E191" s="41"/>
      <c r="F191" s="38"/>
      <c r="G191" s="38"/>
      <c r="H191" s="33"/>
      <c r="I191" s="105"/>
      <c r="J191" s="44"/>
      <c r="K191" s="33"/>
      <c r="L191" s="34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</row>
    <row r="192" spans="1:31" ht="15.75" customHeight="1">
      <c r="A192" s="33"/>
      <c r="B192" s="38"/>
      <c r="C192" s="72"/>
      <c r="D192" s="73"/>
      <c r="E192" s="41"/>
      <c r="F192" s="38"/>
      <c r="G192" s="38"/>
      <c r="H192" s="33"/>
      <c r="I192" s="105"/>
      <c r="J192" s="44"/>
      <c r="K192" s="33"/>
      <c r="L192" s="34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</row>
    <row r="193" spans="1:31" ht="15.75" customHeight="1">
      <c r="A193" s="33"/>
      <c r="B193" s="38"/>
      <c r="C193" s="72"/>
      <c r="D193" s="73"/>
      <c r="E193" s="41"/>
      <c r="F193" s="38"/>
      <c r="G193" s="38"/>
      <c r="H193" s="33"/>
      <c r="I193" s="105"/>
      <c r="J193" s="44"/>
      <c r="K193" s="33"/>
      <c r="L193" s="34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</row>
    <row r="194" spans="1:31" ht="15.75" customHeight="1">
      <c r="A194" s="33"/>
      <c r="B194" s="38"/>
      <c r="C194" s="72"/>
      <c r="D194" s="73"/>
      <c r="E194" s="41"/>
      <c r="F194" s="38"/>
      <c r="G194" s="38"/>
      <c r="H194" s="33"/>
      <c r="I194" s="105"/>
      <c r="J194" s="44"/>
      <c r="K194" s="33"/>
      <c r="L194" s="34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</row>
    <row r="195" spans="1:31" ht="15.75" customHeight="1">
      <c r="A195" s="33"/>
      <c r="B195" s="38"/>
      <c r="C195" s="72"/>
      <c r="D195" s="73"/>
      <c r="E195" s="41"/>
      <c r="F195" s="38"/>
      <c r="G195" s="38"/>
      <c r="H195" s="33"/>
      <c r="I195" s="105"/>
      <c r="J195" s="44"/>
      <c r="K195" s="33"/>
      <c r="L195" s="34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</row>
    <row r="196" spans="1:31" ht="15.75" customHeight="1">
      <c r="A196" s="33"/>
      <c r="B196" s="38"/>
      <c r="C196" s="72"/>
      <c r="D196" s="73"/>
      <c r="E196" s="41"/>
      <c r="F196" s="38"/>
      <c r="G196" s="38"/>
      <c r="H196" s="33"/>
      <c r="I196" s="105"/>
      <c r="J196" s="44"/>
      <c r="K196" s="33"/>
      <c r="L196" s="34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</row>
    <row r="197" spans="1:31" ht="15.75" customHeight="1">
      <c r="A197" s="33"/>
      <c r="B197" s="38"/>
      <c r="C197" s="72"/>
      <c r="D197" s="73"/>
      <c r="E197" s="41"/>
      <c r="F197" s="38"/>
      <c r="G197" s="38"/>
      <c r="H197" s="33"/>
      <c r="I197" s="105"/>
      <c r="J197" s="44"/>
      <c r="K197" s="33"/>
      <c r="L197" s="34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</row>
    <row r="198" spans="1:31" ht="15.75" customHeight="1">
      <c r="A198" s="33"/>
      <c r="B198" s="38"/>
      <c r="C198" s="72"/>
      <c r="D198" s="73"/>
      <c r="E198" s="41"/>
      <c r="F198" s="38"/>
      <c r="G198" s="38"/>
      <c r="H198" s="33"/>
      <c r="I198" s="105"/>
      <c r="J198" s="44"/>
      <c r="K198" s="33"/>
      <c r="L198" s="34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</row>
    <row r="199" spans="1:31" ht="15.75" customHeight="1">
      <c r="A199" s="33"/>
      <c r="B199" s="38"/>
      <c r="C199" s="72"/>
      <c r="D199" s="73"/>
      <c r="E199" s="41"/>
      <c r="F199" s="38"/>
      <c r="G199" s="38"/>
      <c r="H199" s="33"/>
      <c r="I199" s="105"/>
      <c r="J199" s="44"/>
      <c r="K199" s="33"/>
      <c r="L199" s="34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</row>
    <row r="200" spans="1:31" ht="15.75" customHeight="1">
      <c r="A200" s="33"/>
      <c r="B200" s="38"/>
      <c r="C200" s="72"/>
      <c r="D200" s="73"/>
      <c r="E200" s="41"/>
      <c r="F200" s="38"/>
      <c r="G200" s="38"/>
      <c r="H200" s="33"/>
      <c r="I200" s="105"/>
      <c r="J200" s="44"/>
      <c r="K200" s="33"/>
      <c r="L200" s="34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</row>
    <row r="201" spans="1:31" ht="15.75" customHeight="1">
      <c r="A201" s="33"/>
      <c r="B201" s="38"/>
      <c r="C201" s="72"/>
      <c r="D201" s="73"/>
      <c r="E201" s="41"/>
      <c r="F201" s="38"/>
      <c r="G201" s="38"/>
      <c r="H201" s="33"/>
      <c r="I201" s="105"/>
      <c r="J201" s="44"/>
      <c r="K201" s="33"/>
      <c r="L201" s="34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</row>
    <row r="202" spans="1:31" ht="15.75" customHeight="1">
      <c r="A202" s="33"/>
      <c r="B202" s="38"/>
      <c r="C202" s="72"/>
      <c r="D202" s="73"/>
      <c r="E202" s="41"/>
      <c r="F202" s="38"/>
      <c r="G202" s="38"/>
      <c r="H202" s="33"/>
      <c r="I202" s="105"/>
      <c r="J202" s="44"/>
      <c r="K202" s="33"/>
      <c r="L202" s="34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</row>
    <row r="203" spans="1:31" ht="15.75" customHeight="1">
      <c r="A203" s="33"/>
      <c r="B203" s="38"/>
      <c r="C203" s="72"/>
      <c r="D203" s="73"/>
      <c r="E203" s="41"/>
      <c r="F203" s="38"/>
      <c r="G203" s="38"/>
      <c r="H203" s="33"/>
      <c r="I203" s="105"/>
      <c r="J203" s="44"/>
      <c r="K203" s="33"/>
      <c r="L203" s="34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</row>
    <row r="204" spans="1:31" ht="15.75" customHeight="1">
      <c r="A204" s="33"/>
      <c r="B204" s="38"/>
      <c r="C204" s="72"/>
      <c r="D204" s="73"/>
      <c r="E204" s="41"/>
      <c r="F204" s="38"/>
      <c r="G204" s="38"/>
      <c r="H204" s="33"/>
      <c r="I204" s="105"/>
      <c r="J204" s="44"/>
      <c r="K204" s="33"/>
      <c r="L204" s="34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</row>
    <row r="205" spans="1:31" ht="15.75" customHeight="1">
      <c r="A205" s="33"/>
      <c r="B205" s="38"/>
      <c r="C205" s="72"/>
      <c r="D205" s="73"/>
      <c r="E205" s="41"/>
      <c r="F205" s="38"/>
      <c r="G205" s="38"/>
      <c r="H205" s="33"/>
      <c r="I205" s="105"/>
      <c r="J205" s="44"/>
      <c r="K205" s="33"/>
      <c r="L205" s="34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</row>
    <row r="206" spans="1:31" ht="15.75" customHeight="1">
      <c r="A206" s="33"/>
      <c r="B206" s="38"/>
      <c r="C206" s="72"/>
      <c r="D206" s="73"/>
      <c r="E206" s="41"/>
      <c r="F206" s="38"/>
      <c r="G206" s="38"/>
      <c r="H206" s="33"/>
      <c r="I206" s="105"/>
      <c r="J206" s="44"/>
      <c r="K206" s="33"/>
      <c r="L206" s="34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</row>
    <row r="207" spans="1:31" ht="15.75" customHeight="1">
      <c r="A207" s="33"/>
      <c r="B207" s="38"/>
      <c r="C207" s="72"/>
      <c r="D207" s="73"/>
      <c r="E207" s="41"/>
      <c r="F207" s="38"/>
      <c r="G207" s="38"/>
      <c r="H207" s="33"/>
      <c r="I207" s="105"/>
      <c r="J207" s="44"/>
      <c r="K207" s="33"/>
      <c r="L207" s="34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</row>
    <row r="208" spans="1:31" ht="15.75" customHeight="1">
      <c r="A208" s="33"/>
      <c r="B208" s="38"/>
      <c r="C208" s="72"/>
      <c r="D208" s="73"/>
      <c r="E208" s="41"/>
      <c r="F208" s="38"/>
      <c r="G208" s="38"/>
      <c r="H208" s="33"/>
      <c r="I208" s="105"/>
      <c r="J208" s="44"/>
      <c r="K208" s="33"/>
      <c r="L208" s="34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</row>
    <row r="209" spans="1:31" ht="15.75" customHeight="1">
      <c r="A209" s="33"/>
      <c r="B209" s="38"/>
      <c r="C209" s="72"/>
      <c r="D209" s="73"/>
      <c r="E209" s="41"/>
      <c r="F209" s="38"/>
      <c r="G209" s="38"/>
      <c r="H209" s="33"/>
      <c r="I209" s="105"/>
      <c r="J209" s="44"/>
      <c r="K209" s="33"/>
      <c r="L209" s="34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</row>
    <row r="210" spans="1:31" ht="15.75" customHeight="1">
      <c r="A210" s="33"/>
      <c r="B210" s="38"/>
      <c r="C210" s="72"/>
      <c r="D210" s="73"/>
      <c r="E210" s="41"/>
      <c r="F210" s="38"/>
      <c r="G210" s="38"/>
      <c r="H210" s="33"/>
      <c r="I210" s="105"/>
      <c r="J210" s="44"/>
      <c r="K210" s="33"/>
      <c r="L210" s="34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</row>
    <row r="211" spans="1:31" ht="15.75" customHeight="1">
      <c r="A211" s="33"/>
      <c r="B211" s="38"/>
      <c r="C211" s="72"/>
      <c r="D211" s="73"/>
      <c r="E211" s="41"/>
      <c r="F211" s="38"/>
      <c r="G211" s="38"/>
      <c r="H211" s="33"/>
      <c r="I211" s="105"/>
      <c r="J211" s="44"/>
      <c r="K211" s="33"/>
      <c r="L211" s="34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</row>
    <row r="212" spans="1:31" ht="15.75" customHeight="1">
      <c r="A212" s="33"/>
      <c r="B212" s="38"/>
      <c r="C212" s="72"/>
      <c r="D212" s="73"/>
      <c r="E212" s="41"/>
      <c r="F212" s="38"/>
      <c r="G212" s="38"/>
      <c r="H212" s="33"/>
      <c r="I212" s="105"/>
      <c r="J212" s="44"/>
      <c r="K212" s="33"/>
      <c r="L212" s="34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</row>
    <row r="213" spans="1:31" ht="15.75" customHeight="1">
      <c r="A213" s="33"/>
      <c r="B213" s="38"/>
      <c r="C213" s="72"/>
      <c r="D213" s="73"/>
      <c r="E213" s="41"/>
      <c r="F213" s="38"/>
      <c r="G213" s="38"/>
      <c r="H213" s="33"/>
      <c r="I213" s="105"/>
      <c r="J213" s="44"/>
      <c r="K213" s="33"/>
      <c r="L213" s="34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</row>
    <row r="214" spans="1:31" ht="15.75" customHeight="1">
      <c r="A214" s="33"/>
      <c r="B214" s="38"/>
      <c r="C214" s="72"/>
      <c r="D214" s="73"/>
      <c r="E214" s="41"/>
      <c r="F214" s="38"/>
      <c r="G214" s="38"/>
      <c r="H214" s="33"/>
      <c r="I214" s="105"/>
      <c r="J214" s="44"/>
      <c r="K214" s="33"/>
      <c r="L214" s="34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</row>
    <row r="215" spans="1:31" ht="15.75" customHeight="1">
      <c r="A215" s="33"/>
      <c r="B215" s="38"/>
      <c r="C215" s="72"/>
      <c r="D215" s="73"/>
      <c r="E215" s="41"/>
      <c r="F215" s="38"/>
      <c r="G215" s="38"/>
      <c r="H215" s="33"/>
      <c r="I215" s="105"/>
      <c r="J215" s="44"/>
      <c r="K215" s="33"/>
      <c r="L215" s="34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</row>
    <row r="216" spans="1:31" ht="15.75" customHeight="1">
      <c r="A216" s="33"/>
      <c r="B216" s="38"/>
      <c r="C216" s="72"/>
      <c r="D216" s="73"/>
      <c r="E216" s="41"/>
      <c r="F216" s="38"/>
      <c r="G216" s="38"/>
      <c r="H216" s="33"/>
      <c r="I216" s="105"/>
      <c r="J216" s="44"/>
      <c r="K216" s="33"/>
      <c r="L216" s="34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</row>
    <row r="217" spans="1:31" ht="15.75" customHeight="1">
      <c r="A217" s="33"/>
      <c r="B217" s="38"/>
      <c r="C217" s="72"/>
      <c r="D217" s="73"/>
      <c r="E217" s="41"/>
      <c r="F217" s="38"/>
      <c r="G217" s="38"/>
      <c r="H217" s="33"/>
      <c r="I217" s="105"/>
      <c r="J217" s="44"/>
      <c r="K217" s="33"/>
      <c r="L217" s="34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</row>
    <row r="218" spans="1:31" ht="15.75" customHeight="1">
      <c r="A218" s="33"/>
      <c r="B218" s="38"/>
      <c r="C218" s="72"/>
      <c r="D218" s="73"/>
      <c r="E218" s="41"/>
      <c r="F218" s="38"/>
      <c r="G218" s="38"/>
      <c r="H218" s="33"/>
      <c r="I218" s="105"/>
      <c r="J218" s="44"/>
      <c r="K218" s="33"/>
      <c r="L218" s="34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</row>
    <row r="219" spans="1:31" ht="15.75" customHeight="1">
      <c r="A219" s="33"/>
      <c r="B219" s="38"/>
      <c r="C219" s="72"/>
      <c r="D219" s="73"/>
      <c r="E219" s="41"/>
      <c r="F219" s="38"/>
      <c r="G219" s="38"/>
      <c r="H219" s="33"/>
      <c r="I219" s="105"/>
      <c r="J219" s="44"/>
      <c r="K219" s="33"/>
      <c r="L219" s="34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</row>
    <row r="220" spans="1:31" ht="15.75" customHeight="1">
      <c r="A220" s="33"/>
      <c r="B220" s="38"/>
      <c r="C220" s="72"/>
      <c r="D220" s="73"/>
      <c r="E220" s="41"/>
      <c r="F220" s="38"/>
      <c r="G220" s="38"/>
      <c r="H220" s="33"/>
      <c r="I220" s="105"/>
      <c r="J220" s="44"/>
      <c r="K220" s="33"/>
      <c r="L220" s="34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</row>
    <row r="221" spans="1:31" ht="15.75" customHeight="1">
      <c r="A221" s="33"/>
      <c r="B221" s="38"/>
      <c r="C221" s="72"/>
      <c r="D221" s="73"/>
      <c r="E221" s="41"/>
      <c r="F221" s="38"/>
      <c r="G221" s="38"/>
      <c r="H221" s="33"/>
      <c r="I221" s="105"/>
      <c r="J221" s="44"/>
      <c r="K221" s="33"/>
      <c r="L221" s="34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</row>
    <row r="222" spans="1:31" ht="15.75" customHeight="1">
      <c r="A222" s="33"/>
      <c r="B222" s="38"/>
      <c r="C222" s="72"/>
      <c r="D222" s="73"/>
      <c r="E222" s="41"/>
      <c r="F222" s="38"/>
      <c r="G222" s="38"/>
      <c r="H222" s="33"/>
      <c r="I222" s="105"/>
      <c r="J222" s="44"/>
      <c r="K222" s="33"/>
      <c r="L222" s="34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</row>
    <row r="223" spans="1:31" ht="15.75" customHeight="1">
      <c r="A223" s="33"/>
      <c r="B223" s="38"/>
      <c r="C223" s="72"/>
      <c r="D223" s="73"/>
      <c r="E223" s="41"/>
      <c r="F223" s="38"/>
      <c r="G223" s="38"/>
      <c r="H223" s="33"/>
      <c r="I223" s="105"/>
      <c r="J223" s="44"/>
      <c r="K223" s="33"/>
      <c r="L223" s="34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</row>
    <row r="224" spans="1:31" ht="15.75" customHeight="1">
      <c r="A224" s="33"/>
      <c r="B224" s="38"/>
      <c r="C224" s="72"/>
      <c r="D224" s="73"/>
      <c r="E224" s="41"/>
      <c r="F224" s="38"/>
      <c r="G224" s="38"/>
      <c r="H224" s="33"/>
      <c r="I224" s="105"/>
      <c r="J224" s="44"/>
      <c r="K224" s="33"/>
      <c r="L224" s="34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</row>
    <row r="225" spans="1:31" ht="15.75" customHeight="1">
      <c r="A225" s="33"/>
      <c r="B225" s="38"/>
      <c r="C225" s="72"/>
      <c r="D225" s="73"/>
      <c r="E225" s="41"/>
      <c r="F225" s="38"/>
      <c r="G225" s="38"/>
      <c r="H225" s="33"/>
      <c r="I225" s="105"/>
      <c r="J225" s="44"/>
      <c r="K225" s="33"/>
      <c r="L225" s="34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</row>
    <row r="226" spans="1:31" ht="15.75" customHeight="1">
      <c r="A226" s="33"/>
      <c r="B226" s="38"/>
      <c r="C226" s="72"/>
      <c r="D226" s="73"/>
      <c r="E226" s="41"/>
      <c r="F226" s="38"/>
      <c r="G226" s="38"/>
      <c r="H226" s="33"/>
      <c r="I226" s="105"/>
      <c r="J226" s="44"/>
      <c r="K226" s="33"/>
      <c r="L226" s="34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</row>
    <row r="227" spans="1:31" ht="15.75" customHeight="1">
      <c r="A227" s="33"/>
      <c r="B227" s="38"/>
      <c r="C227" s="72"/>
      <c r="D227" s="73"/>
      <c r="E227" s="41"/>
      <c r="F227" s="38"/>
      <c r="G227" s="38"/>
      <c r="H227" s="33"/>
      <c r="I227" s="105"/>
      <c r="J227" s="44"/>
      <c r="K227" s="33"/>
      <c r="L227" s="34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</row>
    <row r="228" spans="1:31" ht="15.75" customHeight="1">
      <c r="A228" s="33"/>
      <c r="B228" s="38"/>
      <c r="C228" s="72"/>
      <c r="D228" s="73"/>
      <c r="E228" s="41"/>
      <c r="F228" s="38"/>
      <c r="G228" s="38"/>
      <c r="H228" s="33"/>
      <c r="I228" s="105"/>
      <c r="J228" s="44"/>
      <c r="K228" s="33"/>
      <c r="L228" s="34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</row>
    <row r="229" spans="1:31" ht="15.75" customHeight="1">
      <c r="A229" s="33"/>
      <c r="B229" s="38"/>
      <c r="C229" s="72"/>
      <c r="D229" s="73"/>
      <c r="E229" s="41"/>
      <c r="F229" s="38"/>
      <c r="G229" s="38"/>
      <c r="H229" s="33"/>
      <c r="I229" s="105"/>
      <c r="J229" s="44"/>
      <c r="K229" s="33"/>
      <c r="L229" s="34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</row>
    <row r="230" spans="1:31" ht="15.75" customHeight="1">
      <c r="A230" s="33"/>
      <c r="B230" s="38"/>
      <c r="C230" s="72"/>
      <c r="D230" s="73"/>
      <c r="E230" s="41"/>
      <c r="F230" s="38"/>
      <c r="G230" s="38"/>
      <c r="H230" s="33"/>
      <c r="I230" s="105"/>
      <c r="J230" s="44"/>
      <c r="K230" s="33"/>
      <c r="L230" s="34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</row>
    <row r="231" spans="1:31" ht="15.75" customHeight="1">
      <c r="A231" s="33"/>
      <c r="B231" s="38"/>
      <c r="C231" s="72"/>
      <c r="D231" s="73"/>
      <c r="E231" s="41"/>
      <c r="F231" s="38"/>
      <c r="G231" s="38"/>
      <c r="H231" s="33"/>
      <c r="I231" s="105"/>
      <c r="J231" s="44"/>
      <c r="K231" s="33"/>
      <c r="L231" s="34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</row>
    <row r="232" spans="1:31" ht="15.75" customHeight="1">
      <c r="A232" s="33"/>
      <c r="B232" s="38"/>
      <c r="C232" s="72"/>
      <c r="D232" s="73"/>
      <c r="E232" s="41"/>
      <c r="F232" s="38"/>
      <c r="G232" s="38"/>
      <c r="H232" s="33"/>
      <c r="I232" s="105"/>
      <c r="J232" s="44"/>
      <c r="K232" s="33"/>
      <c r="L232" s="34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</row>
    <row r="233" spans="1:31" ht="15.75" customHeight="1">
      <c r="A233" s="33"/>
      <c r="B233" s="38"/>
      <c r="C233" s="72"/>
      <c r="D233" s="73"/>
      <c r="E233" s="41"/>
      <c r="F233" s="38"/>
      <c r="G233" s="38"/>
      <c r="H233" s="33"/>
      <c r="I233" s="105"/>
      <c r="J233" s="44"/>
      <c r="K233" s="33"/>
      <c r="L233" s="34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</row>
    <row r="234" spans="1:31" ht="15.75" customHeight="1">
      <c r="A234" s="33"/>
      <c r="B234" s="38"/>
      <c r="C234" s="72"/>
      <c r="D234" s="73"/>
      <c r="E234" s="41"/>
      <c r="F234" s="38"/>
      <c r="G234" s="38"/>
      <c r="H234" s="33"/>
      <c r="I234" s="105"/>
      <c r="J234" s="44"/>
      <c r="K234" s="33"/>
      <c r="L234" s="34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</row>
    <row r="235" spans="1:31" ht="15.75" customHeight="1">
      <c r="A235" s="33"/>
      <c r="B235" s="38"/>
      <c r="C235" s="72"/>
      <c r="D235" s="73"/>
      <c r="E235" s="41"/>
      <c r="F235" s="38"/>
      <c r="G235" s="38"/>
      <c r="H235" s="33"/>
      <c r="I235" s="105"/>
      <c r="J235" s="44"/>
      <c r="K235" s="33"/>
      <c r="L235" s="34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</row>
    <row r="236" spans="1:31" ht="15.75" customHeight="1">
      <c r="A236" s="33"/>
      <c r="B236" s="38"/>
      <c r="C236" s="72"/>
      <c r="D236" s="73"/>
      <c r="E236" s="41"/>
      <c r="F236" s="38"/>
      <c r="G236" s="38"/>
      <c r="H236" s="33"/>
      <c r="I236" s="105"/>
      <c r="J236" s="44"/>
      <c r="K236" s="33"/>
      <c r="L236" s="34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</row>
    <row r="237" spans="1:31" ht="15.75" customHeight="1">
      <c r="A237" s="33"/>
      <c r="B237" s="38"/>
      <c r="C237" s="72"/>
      <c r="D237" s="73"/>
      <c r="E237" s="41"/>
      <c r="F237" s="38"/>
      <c r="G237" s="38"/>
      <c r="H237" s="33"/>
      <c r="I237" s="105"/>
      <c r="J237" s="44"/>
      <c r="K237" s="33"/>
      <c r="L237" s="34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</row>
    <row r="238" spans="1:31" ht="15.75" customHeight="1">
      <c r="A238" s="33"/>
      <c r="B238" s="38"/>
      <c r="C238" s="72"/>
      <c r="D238" s="73"/>
      <c r="E238" s="41"/>
      <c r="F238" s="38"/>
      <c r="G238" s="38"/>
      <c r="H238" s="33"/>
      <c r="I238" s="105"/>
      <c r="J238" s="44"/>
      <c r="K238" s="33"/>
      <c r="L238" s="34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</row>
    <row r="239" spans="1:31" ht="15.75" customHeight="1">
      <c r="A239" s="33"/>
      <c r="B239" s="38"/>
      <c r="C239" s="72"/>
      <c r="D239" s="73"/>
      <c r="E239" s="41"/>
      <c r="F239" s="38"/>
      <c r="G239" s="38"/>
      <c r="H239" s="33"/>
      <c r="I239" s="105"/>
      <c r="J239" s="44"/>
      <c r="K239" s="33"/>
      <c r="L239" s="34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</row>
    <row r="240" spans="1:31" ht="15.75" customHeight="1">
      <c r="A240" s="33"/>
      <c r="B240" s="38"/>
      <c r="C240" s="72"/>
      <c r="D240" s="73"/>
      <c r="E240" s="41"/>
      <c r="F240" s="38"/>
      <c r="G240" s="38"/>
      <c r="H240" s="33"/>
      <c r="I240" s="105"/>
      <c r="J240" s="44"/>
      <c r="K240" s="33"/>
      <c r="L240" s="34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</row>
    <row r="241" spans="1:31" ht="15.75" customHeight="1">
      <c r="A241" s="33"/>
      <c r="B241" s="38"/>
      <c r="C241" s="72"/>
      <c r="D241" s="73"/>
      <c r="E241" s="41"/>
      <c r="F241" s="38"/>
      <c r="G241" s="38"/>
      <c r="H241" s="33"/>
      <c r="I241" s="105"/>
      <c r="J241" s="44"/>
      <c r="K241" s="33"/>
      <c r="L241" s="34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</row>
    <row r="242" spans="1:31" ht="15.75" customHeight="1">
      <c r="A242" s="33"/>
      <c r="B242" s="38"/>
      <c r="C242" s="72"/>
      <c r="D242" s="73"/>
      <c r="E242" s="41"/>
      <c r="F242" s="38"/>
      <c r="G242" s="38"/>
      <c r="H242" s="33"/>
      <c r="I242" s="105"/>
      <c r="J242" s="44"/>
      <c r="K242" s="33"/>
      <c r="L242" s="34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</row>
    <row r="243" spans="1:31" ht="15.75" customHeight="1">
      <c r="A243" s="33"/>
      <c r="B243" s="38"/>
      <c r="C243" s="72"/>
      <c r="D243" s="73"/>
      <c r="E243" s="41"/>
      <c r="F243" s="38"/>
      <c r="G243" s="38"/>
      <c r="H243" s="33"/>
      <c r="I243" s="105"/>
      <c r="J243" s="44"/>
      <c r="K243" s="33"/>
      <c r="L243" s="34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</row>
    <row r="244" spans="1:31" ht="15.75" customHeight="1">
      <c r="A244" s="33"/>
      <c r="B244" s="38"/>
      <c r="C244" s="72"/>
      <c r="D244" s="73"/>
      <c r="E244" s="41"/>
      <c r="F244" s="38"/>
      <c r="G244" s="38"/>
      <c r="H244" s="33"/>
      <c r="I244" s="105"/>
      <c r="J244" s="44"/>
      <c r="K244" s="33"/>
      <c r="L244" s="34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</row>
    <row r="245" spans="1:31" ht="15.75" customHeight="1">
      <c r="A245" s="33"/>
      <c r="B245" s="38"/>
      <c r="C245" s="72"/>
      <c r="D245" s="73"/>
      <c r="E245" s="41"/>
      <c r="F245" s="38"/>
      <c r="G245" s="38"/>
      <c r="H245" s="33"/>
      <c r="I245" s="105"/>
      <c r="J245" s="44"/>
      <c r="K245" s="33"/>
      <c r="L245" s="34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</row>
    <row r="246" spans="1:31" ht="15.75" customHeight="1">
      <c r="A246" s="33"/>
      <c r="B246" s="38"/>
      <c r="C246" s="72"/>
      <c r="D246" s="73"/>
      <c r="E246" s="41"/>
      <c r="F246" s="38"/>
      <c r="G246" s="38"/>
      <c r="H246" s="33"/>
      <c r="I246" s="105"/>
      <c r="J246" s="44"/>
      <c r="K246" s="33"/>
      <c r="L246" s="34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</row>
    <row r="247" spans="1:31" ht="15.75" customHeight="1">
      <c r="A247" s="33"/>
      <c r="B247" s="38"/>
      <c r="C247" s="72"/>
      <c r="D247" s="73"/>
      <c r="E247" s="41"/>
      <c r="F247" s="38"/>
      <c r="G247" s="38"/>
      <c r="H247" s="33"/>
      <c r="I247" s="105"/>
      <c r="J247" s="44"/>
      <c r="K247" s="33"/>
      <c r="L247" s="34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</row>
    <row r="248" spans="1:31" ht="15.75" customHeight="1">
      <c r="A248" s="33"/>
      <c r="B248" s="38"/>
      <c r="C248" s="72"/>
      <c r="D248" s="73"/>
      <c r="E248" s="41"/>
      <c r="F248" s="38"/>
      <c r="G248" s="38"/>
      <c r="H248" s="33"/>
      <c r="I248" s="105"/>
      <c r="J248" s="44"/>
      <c r="K248" s="33"/>
      <c r="L248" s="34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</row>
    <row r="249" spans="1:31" ht="15.75" customHeight="1">
      <c r="A249" s="33"/>
      <c r="B249" s="38"/>
      <c r="C249" s="72"/>
      <c r="D249" s="73"/>
      <c r="E249" s="41"/>
      <c r="F249" s="38"/>
      <c r="G249" s="38"/>
      <c r="H249" s="33"/>
      <c r="I249" s="105"/>
      <c r="J249" s="44"/>
      <c r="K249" s="33"/>
      <c r="L249" s="34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</row>
    <row r="250" spans="1:31" ht="15.75" customHeight="1">
      <c r="A250" s="33"/>
      <c r="B250" s="38"/>
      <c r="C250" s="72"/>
      <c r="D250" s="73"/>
      <c r="E250" s="41"/>
      <c r="F250" s="38"/>
      <c r="G250" s="38"/>
      <c r="H250" s="33"/>
      <c r="I250" s="105"/>
      <c r="J250" s="44"/>
      <c r="K250" s="33"/>
      <c r="L250" s="34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</row>
    <row r="251" spans="1:31" ht="15.75" customHeight="1">
      <c r="A251" s="33"/>
      <c r="B251" s="38"/>
      <c r="C251" s="72"/>
      <c r="D251" s="73"/>
      <c r="E251" s="41"/>
      <c r="F251" s="38"/>
      <c r="G251" s="38"/>
      <c r="H251" s="33"/>
      <c r="I251" s="105"/>
      <c r="J251" s="44"/>
      <c r="K251" s="33"/>
      <c r="L251" s="34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</row>
    <row r="252" spans="1:31" ht="15.75" customHeight="1">
      <c r="A252" s="33"/>
      <c r="B252" s="38"/>
      <c r="C252" s="72"/>
      <c r="D252" s="73"/>
      <c r="E252" s="41"/>
      <c r="F252" s="38"/>
      <c r="G252" s="38"/>
      <c r="H252" s="33"/>
      <c r="I252" s="105"/>
      <c r="J252" s="44"/>
      <c r="K252" s="33"/>
      <c r="L252" s="34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</row>
    <row r="253" spans="1:31" ht="15.75" customHeight="1">
      <c r="A253" s="33"/>
      <c r="B253" s="38"/>
      <c r="C253" s="72"/>
      <c r="D253" s="73"/>
      <c r="E253" s="41"/>
      <c r="F253" s="38"/>
      <c r="G253" s="38"/>
      <c r="H253" s="33"/>
      <c r="I253" s="105"/>
      <c r="J253" s="44"/>
      <c r="K253" s="33"/>
      <c r="L253" s="34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</row>
    <row r="254" spans="1:31" ht="15.75" customHeight="1">
      <c r="A254" s="35"/>
      <c r="B254" s="122"/>
      <c r="C254" s="123"/>
      <c r="D254" s="124"/>
      <c r="E254" s="125"/>
      <c r="F254" s="35"/>
      <c r="G254" s="35"/>
      <c r="H254" s="35"/>
      <c r="I254" s="124"/>
      <c r="J254" s="126"/>
      <c r="K254" s="35"/>
      <c r="L254" s="127"/>
      <c r="M254" s="122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</row>
    <row r="255" spans="1:31" ht="15.75" customHeight="1">
      <c r="A255" s="35"/>
      <c r="B255" s="122"/>
      <c r="C255" s="123"/>
      <c r="D255" s="124"/>
      <c r="E255" s="125"/>
      <c r="F255" s="35"/>
      <c r="G255" s="35"/>
      <c r="H255" s="35"/>
      <c r="I255" s="124"/>
      <c r="J255" s="126"/>
      <c r="K255" s="35"/>
      <c r="L255" s="127"/>
      <c r="M255" s="122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</row>
    <row r="256" spans="1:31" ht="15.75" customHeight="1">
      <c r="A256" s="35"/>
      <c r="B256" s="122"/>
      <c r="C256" s="123"/>
      <c r="D256" s="124"/>
      <c r="E256" s="125"/>
      <c r="F256" s="35"/>
      <c r="G256" s="35"/>
      <c r="H256" s="35"/>
      <c r="I256" s="124"/>
      <c r="J256" s="126"/>
      <c r="K256" s="35"/>
      <c r="L256" s="127"/>
      <c r="M256" s="122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sheetProtection algorithmName="SHA-512" hashValue="geufKt36StRx/TgnHUEVe9QJ+HciFXQHPAqCcyXEestfxKk0/3aVmhLsAVumL3T4kf8d7r4FdOK5BCUv14p/4w==" saltValue="KlOk/HOPbmSXaCGj9SCquQ==" spinCount="100000" sheet="1" objects="1" scenarios="1" selectLockedCells="1" selectUnlockedCells="1"/>
  <mergeCells count="6">
    <mergeCell ref="A1:J1"/>
    <mergeCell ref="J45:L45"/>
    <mergeCell ref="B4:C4"/>
    <mergeCell ref="G4:H4"/>
    <mergeCell ref="B7:K7"/>
    <mergeCell ref="B6:K6"/>
  </mergeCells>
  <hyperlinks>
    <hyperlink ref="A46" r:id="rId1"/>
    <hyperlink ref="A47" r:id="rId2"/>
    <hyperlink ref="A48" r:id="rId3"/>
    <hyperlink ref="A49" r:id="rId4"/>
    <hyperlink ref="A50" r:id="rId5"/>
    <hyperlink ref="A51" r:id="rId6"/>
    <hyperlink ref="B56" r:id="rId7" location="Member_states"/>
  </hyperlinks>
  <pageMargins left="0.7" right="0.7" top="0.75" bottom="0.75" header="0" footer="0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E1" workbookViewId="0">
      <selection activeCell="H16" sqref="H16"/>
    </sheetView>
  </sheetViews>
  <sheetFormatPr defaultColWidth="14.42578125" defaultRowHeight="15" customHeight="1"/>
  <cols>
    <col min="1" max="1" width="8.5703125" style="9" customWidth="1"/>
    <col min="2" max="2" width="17.5703125" style="9" customWidth="1"/>
    <col min="3" max="3" width="16.7109375" style="9" customWidth="1"/>
    <col min="4" max="4" width="22" style="9" customWidth="1"/>
    <col min="5" max="5" width="14.42578125" style="9" customWidth="1"/>
    <col min="6" max="6" width="27" style="9" customWidth="1"/>
    <col min="7" max="7" width="17" style="9" customWidth="1"/>
    <col min="8" max="8" width="24.85546875" style="9" customWidth="1"/>
    <col min="9" max="9" width="48.7109375" style="9" customWidth="1"/>
    <col min="10" max="16384" width="14.42578125" style="9"/>
  </cols>
  <sheetData>
    <row r="1" spans="1:29" ht="15" customHeight="1" thickBot="1">
      <c r="A1" s="13">
        <v>2017</v>
      </c>
      <c r="B1" s="13" t="s">
        <v>0</v>
      </c>
      <c r="C1" s="14" t="s">
        <v>1</v>
      </c>
      <c r="D1" s="15" t="s">
        <v>2</v>
      </c>
      <c r="E1" s="16" t="s">
        <v>3</v>
      </c>
      <c r="F1" s="17" t="s">
        <v>4</v>
      </c>
      <c r="G1" s="15" t="s">
        <v>104</v>
      </c>
      <c r="H1" s="15" t="s">
        <v>105</v>
      </c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" customHeight="1" thickBot="1">
      <c r="A2" s="13">
        <v>1</v>
      </c>
      <c r="B2" s="13" t="s">
        <v>5</v>
      </c>
      <c r="C2" s="18">
        <v>221000</v>
      </c>
      <c r="D2" s="19">
        <v>255</v>
      </c>
      <c r="E2" s="16">
        <v>0.872</v>
      </c>
      <c r="F2" s="20">
        <f t="shared" ref="F2:F11" si="0">(D2*E2)</f>
        <v>222.35999999999999</v>
      </c>
      <c r="G2" s="13">
        <v>994</v>
      </c>
      <c r="H2" s="14">
        <f t="shared" ref="H2:H11" si="1">C2-(F2*1000)</f>
        <v>-1359.9999999999709</v>
      </c>
      <c r="I2" s="5" t="s">
        <v>7</v>
      </c>
      <c r="J2" s="1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customHeight="1" thickBot="1">
      <c r="A3" s="21">
        <v>2</v>
      </c>
      <c r="B3" s="21" t="s">
        <v>10</v>
      </c>
      <c r="C3" s="22">
        <v>179210</v>
      </c>
      <c r="D3" s="14">
        <v>207</v>
      </c>
      <c r="E3" s="16">
        <v>0.87</v>
      </c>
      <c r="F3" s="20">
        <f t="shared" si="0"/>
        <v>180.09</v>
      </c>
      <c r="G3" s="13">
        <v>996</v>
      </c>
      <c r="H3" s="14">
        <f t="shared" si="1"/>
        <v>-880</v>
      </c>
      <c r="I3" s="5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" customHeight="1" thickBot="1">
      <c r="A4" s="21">
        <v>3</v>
      </c>
      <c r="B4" s="21" t="s">
        <v>12</v>
      </c>
      <c r="C4" s="22">
        <v>170000</v>
      </c>
      <c r="D4" s="14">
        <v>1300</v>
      </c>
      <c r="E4" s="16">
        <v>0.14199999999999999</v>
      </c>
      <c r="F4" s="20">
        <f t="shared" si="0"/>
        <v>184.6</v>
      </c>
      <c r="G4" s="13">
        <v>921</v>
      </c>
      <c r="H4" s="14">
        <f t="shared" si="1"/>
        <v>-14600</v>
      </c>
      <c r="I4" s="5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customHeight="1" thickBot="1">
      <c r="A5" s="21">
        <v>4</v>
      </c>
      <c r="B5" s="21" t="s">
        <v>15</v>
      </c>
      <c r="C5" s="22">
        <v>128000</v>
      </c>
      <c r="D5" s="14">
        <v>190</v>
      </c>
      <c r="E5" s="16">
        <v>0.9</v>
      </c>
      <c r="F5" s="20">
        <f t="shared" si="0"/>
        <v>171</v>
      </c>
      <c r="G5" s="13">
        <v>749</v>
      </c>
      <c r="H5" s="14">
        <f t="shared" si="1"/>
        <v>-43000</v>
      </c>
      <c r="I5" s="5" t="s">
        <v>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" customHeight="1" thickBot="1">
      <c r="A6" s="21">
        <v>5</v>
      </c>
      <c r="B6" s="21" t="s">
        <v>18</v>
      </c>
      <c r="C6" s="22">
        <v>86500</v>
      </c>
      <c r="D6" s="14">
        <v>82</v>
      </c>
      <c r="E6" s="16">
        <v>0.99399999999999999</v>
      </c>
      <c r="F6" s="20">
        <f t="shared" si="0"/>
        <v>81.507999999999996</v>
      </c>
      <c r="G6" s="14">
        <v>1062</v>
      </c>
      <c r="H6" s="14">
        <f t="shared" si="1"/>
        <v>4992</v>
      </c>
      <c r="I6" s="5" t="s">
        <v>24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customHeight="1" thickBot="1">
      <c r="A7" s="21">
        <v>6</v>
      </c>
      <c r="B7" s="21" t="s">
        <v>25</v>
      </c>
      <c r="C7" s="22">
        <v>79000</v>
      </c>
      <c r="D7" s="14">
        <v>192</v>
      </c>
      <c r="E7" s="16">
        <v>0.5</v>
      </c>
      <c r="F7" s="20">
        <f t="shared" si="0"/>
        <v>96</v>
      </c>
      <c r="G7" s="13">
        <v>823</v>
      </c>
      <c r="H7" s="14">
        <f t="shared" si="1"/>
        <v>-17000</v>
      </c>
      <c r="I7" s="5" t="s">
        <v>26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" customHeight="1" thickBot="1">
      <c r="A8" s="21">
        <v>7</v>
      </c>
      <c r="B8" s="21" t="s">
        <v>29</v>
      </c>
      <c r="C8" s="22">
        <v>79000</v>
      </c>
      <c r="D8" s="14">
        <v>81</v>
      </c>
      <c r="E8" s="16">
        <v>0.97799999999999998</v>
      </c>
      <c r="F8" s="20">
        <f t="shared" si="0"/>
        <v>79.218000000000004</v>
      </c>
      <c r="G8" s="13">
        <v>998</v>
      </c>
      <c r="H8" s="14">
        <f t="shared" si="1"/>
        <v>-218</v>
      </c>
      <c r="I8" s="5" t="s">
        <v>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customHeight="1" thickBot="1">
      <c r="A9" s="21">
        <v>8</v>
      </c>
      <c r="B9" s="21" t="s">
        <v>32</v>
      </c>
      <c r="C9" s="22">
        <v>78000</v>
      </c>
      <c r="D9" s="14">
        <v>98</v>
      </c>
      <c r="E9" s="16">
        <v>0.9</v>
      </c>
      <c r="F9" s="20">
        <f t="shared" si="0"/>
        <v>88.2</v>
      </c>
      <c r="G9" s="13">
        <v>885</v>
      </c>
      <c r="H9" s="14">
        <f t="shared" si="1"/>
        <v>-10200</v>
      </c>
      <c r="I9" s="5" t="s">
        <v>33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" customHeight="1" thickBot="1">
      <c r="A10" s="21">
        <v>9</v>
      </c>
      <c r="B10" s="21" t="s">
        <v>35</v>
      </c>
      <c r="C10" s="22">
        <v>36000</v>
      </c>
      <c r="D10" s="14">
        <v>42</v>
      </c>
      <c r="E10" s="16">
        <v>0.97</v>
      </c>
      <c r="F10" s="20">
        <f t="shared" si="0"/>
        <v>40.74</v>
      </c>
      <c r="G10" s="13">
        <v>884</v>
      </c>
      <c r="H10" s="14">
        <f t="shared" si="1"/>
        <v>-4740</v>
      </c>
      <c r="I10" s="5" t="s">
        <v>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" customHeight="1" thickBot="1">
      <c r="A11" s="21">
        <v>10</v>
      </c>
      <c r="B11" s="21" t="s">
        <v>37</v>
      </c>
      <c r="C11" s="22">
        <v>31000</v>
      </c>
      <c r="D11" s="14">
        <v>34</v>
      </c>
      <c r="E11" s="16">
        <v>0.99</v>
      </c>
      <c r="F11" s="20">
        <f t="shared" si="0"/>
        <v>33.659999999999997</v>
      </c>
      <c r="G11" s="13">
        <v>921</v>
      </c>
      <c r="H11" s="14">
        <f t="shared" si="1"/>
        <v>-2660</v>
      </c>
      <c r="I11" s="5" t="s">
        <v>38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" customHeight="1">
      <c r="A12" s="10"/>
      <c r="B12" s="10"/>
      <c r="C12" s="10"/>
      <c r="D12" s="10"/>
      <c r="E12" s="11"/>
      <c r="F12" s="12"/>
      <c r="G12" s="10"/>
      <c r="H12" s="10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9" customFormat="1" ht="21.75" customHeight="1">
      <c r="A13" s="23">
        <v>11</v>
      </c>
      <c r="B13" s="23" t="s">
        <v>30</v>
      </c>
      <c r="C13" s="24">
        <f>UMUSK!J39*1000</f>
        <v>30200</v>
      </c>
      <c r="D13" s="23">
        <v>31.6</v>
      </c>
      <c r="E13" s="25">
        <f>UMUSK!E39</f>
        <v>0.61299999999999999</v>
      </c>
      <c r="F13" s="26">
        <f>(D13*E13)</f>
        <v>19.370799999999999</v>
      </c>
      <c r="G13" s="24">
        <v>1560</v>
      </c>
      <c r="H13" s="24">
        <f>C13-(F13*1000)</f>
        <v>10829.2</v>
      </c>
      <c r="I13" s="27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 ht="15" customHeight="1">
      <c r="A14" s="1"/>
      <c r="B14" s="1"/>
      <c r="C14" s="1"/>
      <c r="D14" s="1"/>
      <c r="E14" s="2"/>
      <c r="F14" s="4"/>
      <c r="G14" s="1"/>
      <c r="H14" s="1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" customHeight="1">
      <c r="A15" s="6"/>
      <c r="B15" s="1" t="s">
        <v>45</v>
      </c>
      <c r="C15" s="5" t="s">
        <v>46</v>
      </c>
      <c r="D15" s="1"/>
      <c r="E15" s="2"/>
      <c r="F15" s="4"/>
      <c r="G15" s="1"/>
      <c r="H15" s="1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" customHeight="1">
      <c r="A16" s="6"/>
      <c r="B16" s="1"/>
      <c r="C16" s="1"/>
      <c r="D16" s="1"/>
      <c r="E16" s="2"/>
      <c r="F16" s="4"/>
      <c r="G16" s="1"/>
      <c r="H16" s="1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" customHeight="1">
      <c r="A17" s="6"/>
      <c r="B17" s="6" t="s">
        <v>47</v>
      </c>
      <c r="C17" s="1"/>
      <c r="D17" s="1"/>
      <c r="E17" s="2"/>
      <c r="F17" s="4"/>
      <c r="G17" s="1"/>
      <c r="H17" s="1"/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" customHeight="1">
      <c r="A18" s="1"/>
      <c r="B18" s="1" t="s">
        <v>18</v>
      </c>
      <c r="C18" s="5" t="s">
        <v>48</v>
      </c>
      <c r="D18" s="1"/>
      <c r="E18" s="2"/>
      <c r="F18" s="4"/>
      <c r="G18" s="1"/>
      <c r="H18" s="1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" customHeight="1">
      <c r="A19" s="6"/>
      <c r="B19" s="1"/>
      <c r="C19" s="1" t="s">
        <v>49</v>
      </c>
      <c r="D19" s="1"/>
      <c r="E19" s="2"/>
      <c r="F19" s="8" t="s">
        <v>50</v>
      </c>
      <c r="G19" s="1"/>
      <c r="H19" s="1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" customHeight="1">
      <c r="A20" s="1"/>
      <c r="B20" s="1"/>
      <c r="C20" s="1"/>
      <c r="D20" s="1"/>
      <c r="E20" s="2"/>
      <c r="F20" s="4"/>
      <c r="G20" s="1"/>
      <c r="H20" s="1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" customHeight="1">
      <c r="A21" s="1"/>
      <c r="B21" s="1"/>
      <c r="C21" s="1"/>
      <c r="D21" s="7" t="s">
        <v>51</v>
      </c>
      <c r="E21" s="2"/>
      <c r="F21" s="4"/>
      <c r="G21" s="1"/>
      <c r="H21" s="1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customHeight="1">
      <c r="A22" s="1"/>
      <c r="B22" s="1" t="s">
        <v>32</v>
      </c>
      <c r="C22" s="1">
        <v>78000</v>
      </c>
      <c r="D22" s="7" t="s">
        <v>52</v>
      </c>
      <c r="E22" s="2"/>
      <c r="F22" s="4"/>
      <c r="G22" s="1"/>
      <c r="H22" s="1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" customHeight="1">
      <c r="A23" s="1"/>
      <c r="B23" s="1" t="s">
        <v>25</v>
      </c>
      <c r="C23" s="1">
        <v>79000</v>
      </c>
      <c r="D23" s="7" t="s">
        <v>53</v>
      </c>
      <c r="E23" s="2"/>
      <c r="F23" s="4"/>
      <c r="G23" s="1"/>
      <c r="H23" s="1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" customHeight="1">
      <c r="A24" s="1"/>
      <c r="B24" s="1"/>
      <c r="C24" s="1"/>
      <c r="D24" s="1"/>
      <c r="E24" s="2"/>
      <c r="F24" s="4"/>
      <c r="G24" s="1"/>
      <c r="H24" s="1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2"/>
      <c r="F25" s="4"/>
      <c r="G25" s="1"/>
      <c r="H25" s="1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2"/>
      <c r="F26" s="4"/>
      <c r="G26" s="1"/>
      <c r="H26" s="1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2"/>
      <c r="F27" s="4"/>
      <c r="G27" s="1"/>
      <c r="H27" s="1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2"/>
      <c r="F28" s="4"/>
      <c r="G28" s="1"/>
      <c r="H28" s="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2"/>
      <c r="F29" s="4"/>
      <c r="G29" s="1"/>
      <c r="H29" s="1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2"/>
      <c r="F30" s="4"/>
      <c r="G30" s="1"/>
      <c r="H30" s="1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2"/>
      <c r="F31" s="4"/>
      <c r="G31" s="1"/>
      <c r="H31" s="1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2"/>
      <c r="F32" s="4"/>
      <c r="G32" s="1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2"/>
      <c r="F33" s="4"/>
      <c r="G33" s="1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2"/>
      <c r="F34" s="4"/>
      <c r="G34" s="1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2"/>
      <c r="F35" s="4"/>
      <c r="G35" s="1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2"/>
      <c r="F36" s="4"/>
      <c r="G36" s="1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2"/>
      <c r="F37" s="4"/>
      <c r="G37" s="1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2"/>
      <c r="F38" s="4"/>
      <c r="G38" s="1"/>
      <c r="H38" s="1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2"/>
      <c r="F39" s="4"/>
      <c r="G39" s="1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2"/>
      <c r="F40" s="4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2"/>
      <c r="F41" s="4"/>
      <c r="G41" s="1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2"/>
      <c r="F42" s="4"/>
      <c r="G42" s="1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2"/>
      <c r="F43" s="4"/>
      <c r="G43" s="1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2"/>
      <c r="F44" s="4"/>
      <c r="G44" s="1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2"/>
      <c r="F45" s="4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2"/>
      <c r="F46" s="4"/>
      <c r="G46" s="1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2"/>
      <c r="F47" s="4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2"/>
      <c r="F48" s="4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2"/>
      <c r="F49" s="4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2"/>
      <c r="F50" s="4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2"/>
      <c r="F51" s="4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2"/>
      <c r="F52" s="4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2"/>
      <c r="F53" s="4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2"/>
      <c r="F54" s="4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2"/>
      <c r="F55" s="4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2"/>
      <c r="F56" s="4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2"/>
      <c r="F57" s="4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2"/>
      <c r="F58" s="4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2"/>
      <c r="F59" s="4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2"/>
      <c r="F60" s="4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2"/>
      <c r="F61" s="4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2"/>
      <c r="F62" s="4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2"/>
      <c r="F63" s="4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2"/>
      <c r="F64" s="4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2"/>
      <c r="F65" s="4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2"/>
      <c r="F66" s="4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2"/>
      <c r="F67" s="4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2"/>
      <c r="F68" s="4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2"/>
      <c r="F69" s="4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2"/>
      <c r="F70" s="4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2"/>
      <c r="F71" s="4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2"/>
      <c r="F72" s="4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2"/>
      <c r="F73" s="4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2"/>
      <c r="F74" s="4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2"/>
      <c r="F75" s="4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2"/>
      <c r="F76" s="4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2"/>
      <c r="F77" s="4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2"/>
      <c r="F78" s="4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2"/>
      <c r="F79" s="4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2"/>
      <c r="F80" s="4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2"/>
      <c r="F81" s="4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2"/>
      <c r="F82" s="4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2"/>
      <c r="F83" s="4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2"/>
      <c r="F84" s="4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2"/>
      <c r="F85" s="4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2"/>
      <c r="F86" s="4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2"/>
      <c r="F87" s="4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2"/>
      <c r="F88" s="4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2"/>
      <c r="F89" s="4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2"/>
      <c r="F90" s="4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2"/>
      <c r="F91" s="4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2"/>
      <c r="F92" s="4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2"/>
      <c r="F93" s="4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2"/>
      <c r="F94" s="4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2"/>
      <c r="F95" s="4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2"/>
      <c r="F96" s="4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2"/>
      <c r="F97" s="4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2"/>
      <c r="F98" s="4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2"/>
      <c r="F99" s="4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2"/>
      <c r="F100" s="4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2"/>
      <c r="F101" s="4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2"/>
      <c r="F102" s="4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2"/>
      <c r="F103" s="4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2"/>
      <c r="F104" s="4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2"/>
      <c r="F105" s="4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2"/>
      <c r="F106" s="4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2"/>
      <c r="F107" s="4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2"/>
      <c r="F108" s="4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2"/>
      <c r="F109" s="4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2"/>
      <c r="F110" s="4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2"/>
      <c r="F111" s="4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2"/>
      <c r="F112" s="4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2"/>
      <c r="F113" s="4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2"/>
      <c r="F114" s="4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2"/>
      <c r="F115" s="4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2"/>
      <c r="F116" s="4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2"/>
      <c r="F117" s="4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2"/>
      <c r="F118" s="4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2"/>
      <c r="F119" s="4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2"/>
      <c r="F120" s="4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2"/>
      <c r="F121" s="4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2"/>
      <c r="F122" s="4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2"/>
      <c r="F123" s="4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2"/>
      <c r="F124" s="4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2"/>
      <c r="F125" s="4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2"/>
      <c r="F126" s="4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2"/>
      <c r="F127" s="4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2"/>
      <c r="F128" s="4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2"/>
      <c r="F129" s="4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2"/>
      <c r="F130" s="4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2"/>
      <c r="F131" s="4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2"/>
      <c r="F132" s="4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2"/>
      <c r="F133" s="4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2"/>
      <c r="F134" s="4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2"/>
      <c r="F135" s="4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2"/>
      <c r="F136" s="4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2"/>
      <c r="F137" s="4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2"/>
      <c r="F138" s="4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2"/>
      <c r="F139" s="4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2"/>
      <c r="F140" s="4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2"/>
      <c r="F141" s="4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2"/>
      <c r="F142" s="4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2"/>
      <c r="F143" s="4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2"/>
      <c r="F144" s="4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2"/>
      <c r="F145" s="4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2"/>
      <c r="F146" s="4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2"/>
      <c r="F147" s="4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2"/>
      <c r="F148" s="4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2"/>
      <c r="F149" s="4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2"/>
      <c r="F150" s="4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2"/>
      <c r="F151" s="4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2"/>
      <c r="F152" s="4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2"/>
      <c r="F153" s="4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2"/>
      <c r="F154" s="4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2"/>
      <c r="F155" s="4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2"/>
      <c r="F156" s="4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2"/>
      <c r="F157" s="4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2"/>
      <c r="F158" s="4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2"/>
      <c r="F159" s="4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2"/>
      <c r="F160" s="4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2"/>
      <c r="F161" s="4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2"/>
      <c r="F162" s="4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2"/>
      <c r="F163" s="4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2"/>
      <c r="F164" s="4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2"/>
      <c r="F165" s="4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2"/>
      <c r="F166" s="4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2"/>
      <c r="F167" s="4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2"/>
      <c r="F168" s="4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2"/>
      <c r="F169" s="4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2"/>
      <c r="F170" s="4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2"/>
      <c r="F171" s="4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2"/>
      <c r="F172" s="4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2"/>
      <c r="F173" s="4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2"/>
      <c r="F174" s="4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2"/>
      <c r="F175" s="4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2"/>
      <c r="F176" s="4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2"/>
      <c r="F177" s="4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2"/>
      <c r="F178" s="4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2"/>
      <c r="F179" s="4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2"/>
      <c r="F180" s="4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2"/>
      <c r="F181" s="4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2"/>
      <c r="F182" s="4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2"/>
      <c r="F183" s="4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2"/>
      <c r="F184" s="4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2"/>
      <c r="F185" s="4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2"/>
      <c r="F186" s="4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2"/>
      <c r="F187" s="4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2"/>
      <c r="F188" s="4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2"/>
      <c r="F189" s="4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2"/>
      <c r="F190" s="4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2"/>
      <c r="F191" s="4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2"/>
      <c r="F192" s="4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2"/>
      <c r="F193" s="4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2"/>
      <c r="F194" s="4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2"/>
      <c r="F195" s="4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2"/>
      <c r="F196" s="4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2"/>
      <c r="F197" s="4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2"/>
      <c r="F198" s="4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2"/>
      <c r="F199" s="4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2"/>
      <c r="F200" s="4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2"/>
      <c r="F201" s="4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2"/>
      <c r="F202" s="4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2"/>
      <c r="F203" s="4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2"/>
      <c r="F204" s="4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2"/>
      <c r="F205" s="4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2"/>
      <c r="F206" s="4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2"/>
      <c r="F207" s="4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2"/>
      <c r="F208" s="4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2"/>
      <c r="F209" s="4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2"/>
      <c r="F210" s="4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2"/>
      <c r="F211" s="4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2"/>
      <c r="F212" s="4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2"/>
      <c r="F213" s="4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2"/>
      <c r="F214" s="4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2"/>
      <c r="F215" s="4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2"/>
      <c r="F216" s="4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2"/>
      <c r="F217" s="4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2"/>
      <c r="F218" s="4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2"/>
      <c r="F219" s="4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2"/>
      <c r="F220" s="4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algorithmName="SHA-512" hashValue="rcMNQCCQHGOZEV7ixdT2EPaRrBbpFjnsUuJkDZn8cbIqneHROpD/QJoLBFBiOdVqHJGsxtf43Q83qlGIfBnEww==" saltValue="tmWZMJHvymycq5VnunKmTw==" spinCount="100000" sheet="1" objects="1" scenarios="1" selectLockedCells="1" selectUnlockedCells="1"/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C15" r:id="rId11"/>
    <hyperlink ref="C18" r:id="rId12"/>
    <hyperlink ref="F19" r:id="rId13"/>
    <hyperlink ref="D21" r:id="rId14"/>
    <hyperlink ref="D22" r:id="rId15"/>
    <hyperlink ref="D23" r:id="rId16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activeCell="L3" sqref="A1:XFD1048576"/>
    </sheetView>
  </sheetViews>
  <sheetFormatPr defaultColWidth="14.42578125" defaultRowHeight="15" customHeight="1"/>
  <cols>
    <col min="1" max="1" width="17.42578125" style="36" customWidth="1"/>
    <col min="2" max="2" width="17.5703125" style="36" customWidth="1"/>
    <col min="3" max="3" width="12.42578125" style="36" customWidth="1"/>
    <col min="4" max="5" width="17.28515625" style="36" customWidth="1"/>
    <col min="6" max="6" width="3.7109375" style="36" customWidth="1"/>
    <col min="7" max="7" width="13.85546875" style="36" customWidth="1"/>
    <col min="8" max="8" width="3.7109375" style="36" customWidth="1"/>
    <col min="9" max="9" width="15.42578125" style="36" customWidth="1"/>
    <col min="10" max="10" width="14.42578125" style="36" customWidth="1"/>
    <col min="11" max="11" width="3.7109375" style="36" customWidth="1"/>
    <col min="12" max="12" width="28.42578125" style="36" customWidth="1"/>
    <col min="13" max="13" width="21.42578125" style="36" customWidth="1"/>
    <col min="14" max="14" width="1.28515625" style="36" customWidth="1"/>
    <col min="15" max="27" width="14.42578125" style="36" customWidth="1"/>
    <col min="28" max="16384" width="14.42578125" style="36"/>
  </cols>
  <sheetData>
    <row r="1" spans="1:27" ht="37.5" customHeight="1">
      <c r="A1" s="128" t="s">
        <v>17</v>
      </c>
      <c r="B1" s="129" t="s">
        <v>19</v>
      </c>
      <c r="C1" s="130" t="s">
        <v>21</v>
      </c>
      <c r="D1" s="130" t="s">
        <v>22</v>
      </c>
      <c r="E1" s="131"/>
      <c r="F1" s="132"/>
      <c r="G1" s="130"/>
      <c r="H1" s="133"/>
      <c r="I1" s="130" t="s">
        <v>27</v>
      </c>
      <c r="J1" s="134" t="s">
        <v>28</v>
      </c>
      <c r="K1" s="135"/>
      <c r="L1" s="136" t="s">
        <v>108</v>
      </c>
      <c r="M1" s="137"/>
      <c r="N1" s="137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</row>
    <row r="2" spans="1:27" ht="24.75" customHeight="1">
      <c r="A2" s="131" t="s">
        <v>30</v>
      </c>
      <c r="B2" s="138" t="str">
        <f>HYPERLINK("https://www.dosm.gov.my/v1/index.php?r=column/ctheme&amp;menu_id=L0pheU43NWJwRWVSZklWdzQ4TlhUUT09&amp;bul_id=MDMxdHZjWTk1SjFzTzNkRXYzcVZjdz09","28300000")</f>
        <v>28300000</v>
      </c>
      <c r="C2" s="139">
        <v>0.61299999999999999</v>
      </c>
      <c r="D2" s="140">
        <f>B2*C2</f>
        <v>17347900</v>
      </c>
      <c r="E2" s="140"/>
      <c r="F2" s="141"/>
      <c r="G2" s="130"/>
      <c r="H2" s="133"/>
      <c r="I2" s="142">
        <f>B2/1000</f>
        <v>28300</v>
      </c>
      <c r="J2" s="142">
        <f>I2-((D2)/1000)</f>
        <v>10952.099999999999</v>
      </c>
      <c r="K2" s="143"/>
      <c r="L2" s="131"/>
      <c r="M2" s="131" t="s">
        <v>8</v>
      </c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</row>
    <row r="3" spans="1:27" ht="15" customHeight="1">
      <c r="A3" s="144"/>
      <c r="B3" s="145"/>
      <c r="C3" s="146"/>
      <c r="D3" s="144"/>
      <c r="E3" s="144"/>
      <c r="F3" s="147"/>
      <c r="G3" s="148"/>
      <c r="H3" s="149"/>
      <c r="I3" s="144"/>
      <c r="J3" s="144"/>
      <c r="K3" s="150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</row>
    <row r="4" spans="1:27" ht="29.25" customHeight="1">
      <c r="A4" s="151" t="s">
        <v>39</v>
      </c>
      <c r="B4" s="152"/>
      <c r="C4" s="151"/>
      <c r="D4" s="151"/>
      <c r="E4" s="151"/>
      <c r="F4" s="153"/>
      <c r="G4" s="154"/>
      <c r="H4" s="155"/>
      <c r="I4" s="151"/>
      <c r="J4" s="151"/>
      <c r="K4" s="156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</row>
    <row r="5" spans="1:27" ht="40.5" customHeight="1">
      <c r="A5" s="157" t="s">
        <v>40</v>
      </c>
      <c r="B5" s="158"/>
      <c r="C5" s="157"/>
      <c r="D5" s="157"/>
      <c r="E5" s="157"/>
      <c r="F5" s="159"/>
      <c r="G5" s="160"/>
      <c r="H5" s="161"/>
      <c r="I5" s="162" t="s">
        <v>41</v>
      </c>
      <c r="J5" s="137"/>
      <c r="K5" s="163"/>
      <c r="L5" s="157"/>
      <c r="M5" s="157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</row>
    <row r="6" spans="1:27" ht="42" customHeight="1">
      <c r="A6" s="165" t="s">
        <v>42</v>
      </c>
      <c r="B6" s="160" t="s">
        <v>19</v>
      </c>
      <c r="C6" s="160" t="s">
        <v>21</v>
      </c>
      <c r="D6" s="160" t="s">
        <v>43</v>
      </c>
      <c r="E6" s="160" t="s">
        <v>44</v>
      </c>
      <c r="F6" s="166"/>
      <c r="G6" s="167" t="s">
        <v>14</v>
      </c>
      <c r="H6" s="161"/>
      <c r="I6" s="160" t="s">
        <v>27</v>
      </c>
      <c r="J6" s="167" t="s">
        <v>28</v>
      </c>
      <c r="K6" s="168"/>
      <c r="L6" s="167" t="s">
        <v>106</v>
      </c>
      <c r="M6" s="167" t="s">
        <v>107</v>
      </c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</row>
    <row r="7" spans="1:27" ht="18">
      <c r="A7" s="169" t="str">
        <f>HYPERLINK("https://en.wikipedia.org/wiki/Terengganu","Terengganu")</f>
        <v>Terengganu</v>
      </c>
      <c r="B7" s="170">
        <v>1015776</v>
      </c>
      <c r="C7" s="171">
        <v>0.97</v>
      </c>
      <c r="D7" s="170">
        <f t="shared" ref="D7:D12" si="0">B7*C7</f>
        <v>985302.72</v>
      </c>
      <c r="E7" s="170">
        <f t="shared" ref="E7:E12" si="1">B7-D7</f>
        <v>30473.280000000028</v>
      </c>
      <c r="F7" s="172"/>
      <c r="G7" s="170">
        <f t="shared" ref="G7:G12" si="2">ROUNDDOWN(D7/1000,0)</f>
        <v>985</v>
      </c>
      <c r="H7" s="173"/>
      <c r="I7" s="174">
        <f t="shared" ref="I7:I12" si="3">(D7/$D$2)*$I$2</f>
        <v>1607.345383360522</v>
      </c>
      <c r="J7" s="175">
        <f t="shared" ref="J7:J12" si="4">I7-G7</f>
        <v>622.34538336052196</v>
      </c>
      <c r="K7" s="176"/>
      <c r="L7" s="174">
        <f t="shared" ref="L7:L12" si="5">J7</f>
        <v>622.34538336052196</v>
      </c>
      <c r="M7" s="177">
        <f t="shared" ref="M7:M12" si="6">L7/(ROUNDDOWN(E7/1000,0))</f>
        <v>20.744846112017399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</row>
    <row r="8" spans="1:27" ht="18">
      <c r="A8" s="169" t="str">
        <f>HYPERLINK("https://en.wikipedia.org/wiki/Kelantan#Demographics","Kelantan")</f>
        <v>Kelantan</v>
      </c>
      <c r="B8" s="170">
        <v>1539601</v>
      </c>
      <c r="C8" s="171">
        <v>0.96199999999999997</v>
      </c>
      <c r="D8" s="170">
        <f t="shared" si="0"/>
        <v>1481096.162</v>
      </c>
      <c r="E8" s="170">
        <f t="shared" si="1"/>
        <v>58504.837999999989</v>
      </c>
      <c r="F8" s="172"/>
      <c r="G8" s="170">
        <f t="shared" si="2"/>
        <v>1481</v>
      </c>
      <c r="H8" s="173"/>
      <c r="I8" s="174">
        <f t="shared" si="3"/>
        <v>2416.1438205546492</v>
      </c>
      <c r="J8" s="175">
        <f t="shared" si="4"/>
        <v>935.14382055464921</v>
      </c>
      <c r="K8" s="176"/>
      <c r="L8" s="174">
        <f t="shared" si="5"/>
        <v>935.14382055464921</v>
      </c>
      <c r="M8" s="177">
        <f t="shared" si="6"/>
        <v>16.123169319907745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</row>
    <row r="9" spans="1:27" ht="18">
      <c r="A9" s="169" t="str">
        <f>HYPERLINK("https://en.wikipedia.org/wiki/Perlis","Perlis")</f>
        <v>Perlis</v>
      </c>
      <c r="B9" s="170">
        <v>227025</v>
      </c>
      <c r="C9" s="171">
        <v>0.879</v>
      </c>
      <c r="D9" s="170">
        <f t="shared" si="0"/>
        <v>199554.97500000001</v>
      </c>
      <c r="E9" s="170">
        <f t="shared" si="1"/>
        <v>27470.024999999994</v>
      </c>
      <c r="F9" s="172"/>
      <c r="G9" s="170">
        <f t="shared" si="2"/>
        <v>199</v>
      </c>
      <c r="H9" s="173"/>
      <c r="I9" s="174">
        <f t="shared" si="3"/>
        <v>325.53829526916803</v>
      </c>
      <c r="J9" s="175">
        <f t="shared" si="4"/>
        <v>126.53829526916803</v>
      </c>
      <c r="K9" s="176"/>
      <c r="L9" s="174">
        <f t="shared" si="5"/>
        <v>126.53829526916803</v>
      </c>
      <c r="M9" s="177">
        <f t="shared" si="6"/>
        <v>4.686603528487705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</row>
    <row r="10" spans="1:27" ht="18">
      <c r="A10" s="169" t="str">
        <f>HYPERLINK("https://en.wikipedia.org/wiki/Kedah#Demographics","Kedah ")</f>
        <v xml:space="preserve">Kedah </v>
      </c>
      <c r="B10" s="170">
        <v>1947651</v>
      </c>
      <c r="C10" s="171">
        <v>0.77200000000000002</v>
      </c>
      <c r="D10" s="170">
        <f t="shared" si="0"/>
        <v>1503586.5719999999</v>
      </c>
      <c r="E10" s="170">
        <f t="shared" si="1"/>
        <v>444064.42800000007</v>
      </c>
      <c r="F10" s="172"/>
      <c r="G10" s="170">
        <f t="shared" si="2"/>
        <v>1503</v>
      </c>
      <c r="H10" s="173"/>
      <c r="I10" s="174">
        <f t="shared" si="3"/>
        <v>2452.832907014682</v>
      </c>
      <c r="J10" s="175">
        <f t="shared" si="4"/>
        <v>949.83290701468195</v>
      </c>
      <c r="K10" s="176"/>
      <c r="L10" s="174">
        <f t="shared" si="5"/>
        <v>949.83290701468195</v>
      </c>
      <c r="M10" s="177">
        <f t="shared" si="6"/>
        <v>2.1392633040871214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</row>
    <row r="11" spans="1:27" ht="18">
      <c r="A11" s="169" t="str">
        <f>HYPERLINK("https://en.wikipedia.org/wiki/Pahang#Demography","Pahang")</f>
        <v>Pahang</v>
      </c>
      <c r="B11" s="170">
        <v>1462209</v>
      </c>
      <c r="C11" s="171">
        <v>0.70150000000000001</v>
      </c>
      <c r="D11" s="170">
        <f t="shared" si="0"/>
        <v>1025739.6135</v>
      </c>
      <c r="E11" s="170">
        <f t="shared" si="1"/>
        <v>436469.38650000002</v>
      </c>
      <c r="F11" s="172"/>
      <c r="G11" s="170">
        <f t="shared" si="2"/>
        <v>1025</v>
      </c>
      <c r="H11" s="173"/>
      <c r="I11" s="174">
        <f t="shared" si="3"/>
        <v>1673.3109518760195</v>
      </c>
      <c r="J11" s="175">
        <f t="shared" si="4"/>
        <v>648.31095187601954</v>
      </c>
      <c r="K11" s="176"/>
      <c r="L11" s="174">
        <f t="shared" si="5"/>
        <v>648.31095187601954</v>
      </c>
      <c r="M11" s="177">
        <f t="shared" si="6"/>
        <v>1.4869517244862833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</row>
    <row r="12" spans="1:27" ht="18">
      <c r="A12" s="169" t="str">
        <f>HYPERLINK("https://en.wikipedia.org/wiki/Malacca","Melaka")</f>
        <v>Melaka</v>
      </c>
      <c r="B12" s="170">
        <v>820000</v>
      </c>
      <c r="C12" s="171">
        <v>0.66100000000000003</v>
      </c>
      <c r="D12" s="170">
        <f t="shared" si="0"/>
        <v>542020</v>
      </c>
      <c r="E12" s="170">
        <f t="shared" si="1"/>
        <v>277980</v>
      </c>
      <c r="F12" s="172"/>
      <c r="G12" s="170">
        <f t="shared" si="2"/>
        <v>542</v>
      </c>
      <c r="H12" s="173"/>
      <c r="I12" s="174">
        <f t="shared" si="3"/>
        <v>884.20880913539963</v>
      </c>
      <c r="J12" s="175">
        <f t="shared" si="4"/>
        <v>342.20880913539963</v>
      </c>
      <c r="K12" s="176"/>
      <c r="L12" s="174">
        <f t="shared" si="5"/>
        <v>342.20880913539963</v>
      </c>
      <c r="M12" s="177">
        <f t="shared" si="6"/>
        <v>1.2354108633046919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</row>
    <row r="13" spans="1:27" s="187" customFormat="1" ht="34.5" customHeight="1">
      <c r="A13" s="179"/>
      <c r="B13" s="180"/>
      <c r="C13" s="181"/>
      <c r="D13" s="182" t="s">
        <v>54</v>
      </c>
      <c r="E13" s="183"/>
      <c r="F13" s="183"/>
      <c r="G13" s="183"/>
      <c r="H13" s="183"/>
      <c r="I13" s="183"/>
      <c r="J13" s="183"/>
      <c r="K13" s="183"/>
      <c r="L13" s="184"/>
      <c r="M13" s="185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</row>
    <row r="14" spans="1:27" ht="18">
      <c r="A14" s="188" t="s">
        <v>55</v>
      </c>
      <c r="B14" s="189">
        <v>997071</v>
      </c>
      <c r="C14" s="190">
        <v>0.61299999999999999</v>
      </c>
      <c r="D14" s="191">
        <f t="shared" ref="D14:D18" si="7">B14*C14</f>
        <v>611204.52300000004</v>
      </c>
      <c r="E14" s="191">
        <f t="shared" ref="E14:E18" si="8">B14-D14</f>
        <v>385866.47699999996</v>
      </c>
      <c r="F14" s="192"/>
      <c r="G14" s="191">
        <f t="shared" ref="G14:G18" si="9">ROUNDDOWN(D14/1000,0)</f>
        <v>611</v>
      </c>
      <c r="H14" s="193"/>
      <c r="I14" s="194">
        <f t="shared" ref="I14:I18" si="10">(D14/$D$2)*$I$2</f>
        <v>997.07100000000014</v>
      </c>
      <c r="J14" s="195">
        <f t="shared" ref="J14:J18" si="11">I14-G14</f>
        <v>386.07100000000014</v>
      </c>
      <c r="K14" s="196"/>
      <c r="L14" s="194">
        <f t="shared" ref="L14:L18" si="12">J14</f>
        <v>386.07100000000014</v>
      </c>
      <c r="M14" s="197">
        <f t="shared" ref="M14:M18" si="13">L14/(ROUNDDOWN(E14/1000,0))</f>
        <v>1.0027818181818184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</row>
    <row r="15" spans="1:27" ht="18">
      <c r="A15" s="188" t="s">
        <v>56</v>
      </c>
      <c r="B15" s="189">
        <v>3348283</v>
      </c>
      <c r="C15" s="190">
        <v>0.58899999999999997</v>
      </c>
      <c r="D15" s="191">
        <f t="shared" si="7"/>
        <v>1972138.6869999999</v>
      </c>
      <c r="E15" s="191">
        <f t="shared" si="8"/>
        <v>1376144.3130000001</v>
      </c>
      <c r="F15" s="192"/>
      <c r="G15" s="191">
        <f t="shared" si="9"/>
        <v>1972</v>
      </c>
      <c r="H15" s="193"/>
      <c r="I15" s="194">
        <f t="shared" si="10"/>
        <v>3217.1919853181075</v>
      </c>
      <c r="J15" s="195">
        <f t="shared" si="11"/>
        <v>1245.1919853181075</v>
      </c>
      <c r="K15" s="196"/>
      <c r="L15" s="194">
        <f t="shared" si="12"/>
        <v>1245.1919853181075</v>
      </c>
      <c r="M15" s="197">
        <f t="shared" si="13"/>
        <v>0.90493603584164795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</row>
    <row r="16" spans="1:27" ht="18">
      <c r="A16" s="188" t="s">
        <v>57</v>
      </c>
      <c r="B16" s="189">
        <v>5411324</v>
      </c>
      <c r="C16" s="190">
        <v>0.57099999999999995</v>
      </c>
      <c r="D16" s="191">
        <f t="shared" si="7"/>
        <v>3089866.0039999997</v>
      </c>
      <c r="E16" s="191">
        <f t="shared" si="8"/>
        <v>2321457.9960000003</v>
      </c>
      <c r="F16" s="192"/>
      <c r="G16" s="191">
        <f t="shared" si="9"/>
        <v>3089</v>
      </c>
      <c r="H16" s="193"/>
      <c r="I16" s="194">
        <f t="shared" si="10"/>
        <v>5040.5644437194123</v>
      </c>
      <c r="J16" s="195">
        <f t="shared" si="11"/>
        <v>1951.5644437194123</v>
      </c>
      <c r="K16" s="196"/>
      <c r="L16" s="194">
        <f t="shared" si="12"/>
        <v>1951.5644437194123</v>
      </c>
      <c r="M16" s="197">
        <f t="shared" si="13"/>
        <v>0.84082914421344779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</row>
    <row r="17" spans="1:27" ht="18">
      <c r="A17" s="188" t="s">
        <v>58</v>
      </c>
      <c r="B17" s="189">
        <v>2258428</v>
      </c>
      <c r="C17" s="190">
        <v>0.56999999999999995</v>
      </c>
      <c r="D17" s="191">
        <f t="shared" si="7"/>
        <v>1287303.96</v>
      </c>
      <c r="E17" s="191">
        <f t="shared" si="8"/>
        <v>971124.04</v>
      </c>
      <c r="F17" s="192"/>
      <c r="G17" s="191">
        <f t="shared" si="9"/>
        <v>1287</v>
      </c>
      <c r="H17" s="193"/>
      <c r="I17" s="194">
        <f t="shared" si="10"/>
        <v>2100.0064600326264</v>
      </c>
      <c r="J17" s="195">
        <f t="shared" si="11"/>
        <v>813.00646003262636</v>
      </c>
      <c r="K17" s="196"/>
      <c r="L17" s="194">
        <f t="shared" si="12"/>
        <v>813.00646003262636</v>
      </c>
      <c r="M17" s="197">
        <f t="shared" si="13"/>
        <v>0.83728780641877076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</row>
    <row r="18" spans="1:27" ht="18">
      <c r="A18" s="188" t="s">
        <v>59</v>
      </c>
      <c r="B18" s="189">
        <v>1520143</v>
      </c>
      <c r="C18" s="190">
        <v>0.436</v>
      </c>
      <c r="D18" s="191">
        <f t="shared" si="7"/>
        <v>662782.348</v>
      </c>
      <c r="E18" s="191">
        <f t="shared" si="8"/>
        <v>857360.652</v>
      </c>
      <c r="F18" s="192"/>
      <c r="G18" s="191">
        <f t="shared" si="9"/>
        <v>662</v>
      </c>
      <c r="H18" s="193"/>
      <c r="I18" s="194">
        <f t="shared" si="10"/>
        <v>1081.2110081566068</v>
      </c>
      <c r="J18" s="195">
        <f t="shared" si="11"/>
        <v>419.21100815660679</v>
      </c>
      <c r="K18" s="196"/>
      <c r="L18" s="194">
        <f t="shared" si="12"/>
        <v>419.21100815660679</v>
      </c>
      <c r="M18" s="197">
        <f t="shared" si="13"/>
        <v>0.48916103635543384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</row>
    <row r="19" spans="1:27" ht="18">
      <c r="A19" s="178"/>
      <c r="B19" s="198"/>
      <c r="C19" s="178"/>
      <c r="D19" s="178"/>
      <c r="E19" s="178"/>
      <c r="F19" s="199"/>
      <c r="G19" s="200"/>
      <c r="H19" s="193"/>
      <c r="I19" s="178"/>
      <c r="J19" s="194" t="s">
        <v>8</v>
      </c>
      <c r="K19" s="201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</row>
    <row r="20" spans="1:27" ht="18">
      <c r="A20" s="178" t="s">
        <v>60</v>
      </c>
      <c r="B20" s="198"/>
      <c r="C20" s="178"/>
      <c r="D20" s="178"/>
      <c r="E20" s="178"/>
      <c r="F20" s="199"/>
      <c r="G20" s="200"/>
      <c r="H20" s="193"/>
      <c r="I20" s="178"/>
      <c r="J20" s="178"/>
      <c r="K20" s="202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</row>
    <row r="21" spans="1:27" ht="15.75" customHeight="1">
      <c r="A21" s="178"/>
      <c r="B21" s="198"/>
      <c r="C21" s="178"/>
      <c r="D21" s="178"/>
      <c r="E21" s="178"/>
      <c r="F21" s="199"/>
      <c r="G21" s="200"/>
      <c r="H21" s="193"/>
      <c r="I21" s="178"/>
      <c r="J21" s="178"/>
      <c r="K21" s="202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</row>
    <row r="22" spans="1:27" ht="15.75" customHeight="1">
      <c r="A22" s="178"/>
      <c r="B22" s="198"/>
      <c r="C22" s="178"/>
      <c r="D22" s="178"/>
      <c r="E22" s="178"/>
      <c r="F22" s="199"/>
      <c r="G22" s="200"/>
      <c r="H22" s="193"/>
      <c r="I22" s="178"/>
      <c r="J22" s="178"/>
      <c r="K22" s="202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</row>
    <row r="23" spans="1:27" ht="15.75" customHeight="1">
      <c r="A23" s="178"/>
      <c r="B23" s="198"/>
      <c r="C23" s="178"/>
      <c r="D23" s="178"/>
      <c r="E23" s="178"/>
      <c r="F23" s="199"/>
      <c r="G23" s="200"/>
      <c r="H23" s="193"/>
      <c r="I23" s="178"/>
      <c r="J23" s="178"/>
      <c r="K23" s="202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</row>
    <row r="24" spans="1:27" ht="15.75" customHeight="1">
      <c r="A24" s="178"/>
      <c r="B24" s="198"/>
      <c r="C24" s="178"/>
      <c r="D24" s="178"/>
      <c r="E24" s="178"/>
      <c r="F24" s="199"/>
      <c r="G24" s="200"/>
      <c r="H24" s="193"/>
      <c r="I24" s="178"/>
      <c r="J24" s="178"/>
      <c r="K24" s="202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</row>
    <row r="25" spans="1:27" ht="15.75" customHeight="1">
      <c r="A25" s="178"/>
      <c r="B25" s="198"/>
      <c r="C25" s="178"/>
      <c r="D25" s="178"/>
      <c r="E25" s="178"/>
      <c r="F25" s="199"/>
      <c r="G25" s="200"/>
      <c r="H25" s="193"/>
      <c r="I25" s="178"/>
      <c r="J25" s="178"/>
      <c r="K25" s="202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</row>
    <row r="26" spans="1:27" ht="15.75" customHeight="1">
      <c r="A26" s="178"/>
      <c r="B26" s="198"/>
      <c r="C26" s="178"/>
      <c r="D26" s="178"/>
      <c r="E26" s="178"/>
      <c r="F26" s="199"/>
      <c r="G26" s="200"/>
      <c r="H26" s="193"/>
      <c r="I26" s="178"/>
      <c r="J26" s="178"/>
      <c r="K26" s="202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</row>
    <row r="27" spans="1:27" ht="15.75" customHeight="1">
      <c r="A27" s="178"/>
      <c r="B27" s="198"/>
      <c r="C27" s="178"/>
      <c r="D27" s="178"/>
      <c r="E27" s="178"/>
      <c r="F27" s="199"/>
      <c r="G27" s="200"/>
      <c r="H27" s="193"/>
      <c r="I27" s="178"/>
      <c r="J27" s="178"/>
      <c r="K27" s="202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</row>
    <row r="28" spans="1:27" ht="15.75" customHeight="1">
      <c r="A28" s="178"/>
      <c r="B28" s="198"/>
      <c r="C28" s="178"/>
      <c r="D28" s="178"/>
      <c r="E28" s="178"/>
      <c r="F28" s="199"/>
      <c r="G28" s="200"/>
      <c r="H28" s="193"/>
      <c r="I28" s="178"/>
      <c r="J28" s="178"/>
      <c r="K28" s="202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</row>
    <row r="29" spans="1:27" ht="15.75" customHeight="1">
      <c r="A29" s="178"/>
      <c r="B29" s="198"/>
      <c r="C29" s="178"/>
      <c r="D29" s="178"/>
      <c r="E29" s="178"/>
      <c r="F29" s="199"/>
      <c r="G29" s="200"/>
      <c r="H29" s="193"/>
      <c r="I29" s="178"/>
      <c r="J29" s="178"/>
      <c r="K29" s="202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</row>
    <row r="30" spans="1:27" ht="15.75" customHeight="1">
      <c r="A30" s="178"/>
      <c r="B30" s="198"/>
      <c r="C30" s="178"/>
      <c r="D30" s="178"/>
      <c r="E30" s="178"/>
      <c r="F30" s="199"/>
      <c r="G30" s="200"/>
      <c r="H30" s="193"/>
      <c r="I30" s="178"/>
      <c r="J30" s="178"/>
      <c r="K30" s="202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</row>
    <row r="31" spans="1:27" ht="15.75" customHeight="1">
      <c r="A31" s="178"/>
      <c r="B31" s="198"/>
      <c r="C31" s="178"/>
      <c r="D31" s="178"/>
      <c r="E31" s="178"/>
      <c r="F31" s="199"/>
      <c r="G31" s="200"/>
      <c r="H31" s="193"/>
      <c r="I31" s="178"/>
      <c r="J31" s="178"/>
      <c r="K31" s="202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1:27" ht="15.75" customHeight="1">
      <c r="A32" s="178"/>
      <c r="B32" s="198"/>
      <c r="C32" s="178"/>
      <c r="D32" s="178"/>
      <c r="E32" s="178"/>
      <c r="F32" s="199"/>
      <c r="G32" s="200"/>
      <c r="H32" s="193"/>
      <c r="I32" s="178"/>
      <c r="J32" s="178"/>
      <c r="K32" s="202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</row>
    <row r="33" spans="1:27" ht="15.75" customHeight="1">
      <c r="A33" s="178"/>
      <c r="B33" s="198"/>
      <c r="C33" s="178"/>
      <c r="D33" s="178"/>
      <c r="E33" s="178"/>
      <c r="F33" s="199"/>
      <c r="G33" s="200"/>
      <c r="H33" s="193"/>
      <c r="I33" s="178"/>
      <c r="J33" s="178"/>
      <c r="K33" s="202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</row>
    <row r="34" spans="1:27" ht="15.75" customHeight="1">
      <c r="A34" s="178"/>
      <c r="B34" s="198"/>
      <c r="C34" s="178"/>
      <c r="D34" s="178"/>
      <c r="E34" s="178"/>
      <c r="F34" s="199"/>
      <c r="G34" s="200"/>
      <c r="H34" s="193"/>
      <c r="I34" s="178"/>
      <c r="J34" s="178"/>
      <c r="K34" s="202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</row>
    <row r="35" spans="1:27" ht="15.75" customHeight="1">
      <c r="A35" s="178"/>
      <c r="B35" s="198"/>
      <c r="C35" s="178"/>
      <c r="D35" s="178"/>
      <c r="E35" s="178"/>
      <c r="F35" s="199"/>
      <c r="G35" s="200"/>
      <c r="H35" s="193"/>
      <c r="I35" s="178"/>
      <c r="J35" s="178"/>
      <c r="K35" s="202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</row>
    <row r="36" spans="1:27" ht="15.75" customHeight="1">
      <c r="A36" s="178"/>
      <c r="B36" s="198"/>
      <c r="C36" s="178"/>
      <c r="D36" s="178"/>
      <c r="E36" s="178"/>
      <c r="F36" s="199"/>
      <c r="G36" s="200"/>
      <c r="H36" s="193"/>
      <c r="I36" s="178"/>
      <c r="J36" s="178"/>
      <c r="K36" s="202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</row>
    <row r="37" spans="1:27" ht="15.75" customHeight="1">
      <c r="A37" s="178"/>
      <c r="B37" s="198"/>
      <c r="C37" s="178"/>
      <c r="D37" s="178"/>
      <c r="E37" s="178"/>
      <c r="F37" s="199"/>
      <c r="G37" s="200"/>
      <c r="H37" s="193"/>
      <c r="I37" s="178"/>
      <c r="J37" s="178"/>
      <c r="K37" s="202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</row>
    <row r="38" spans="1:27" ht="15.75" customHeight="1">
      <c r="A38" s="178"/>
      <c r="B38" s="198"/>
      <c r="C38" s="178"/>
      <c r="D38" s="178"/>
      <c r="E38" s="178"/>
      <c r="F38" s="199"/>
      <c r="G38" s="200"/>
      <c r="H38" s="193"/>
      <c r="I38" s="178"/>
      <c r="J38" s="178"/>
      <c r="K38" s="202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</row>
    <row r="39" spans="1:27" ht="15.75" customHeight="1">
      <c r="A39" s="178"/>
      <c r="B39" s="198"/>
      <c r="C39" s="178"/>
      <c r="D39" s="178"/>
      <c r="E39" s="178"/>
      <c r="F39" s="199"/>
      <c r="G39" s="200"/>
      <c r="H39" s="193"/>
      <c r="I39" s="178"/>
      <c r="J39" s="178"/>
      <c r="K39" s="202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</row>
    <row r="40" spans="1:27" ht="15.75" customHeight="1">
      <c r="A40" s="178"/>
      <c r="B40" s="198"/>
      <c r="C40" s="178"/>
      <c r="D40" s="178"/>
      <c r="E40" s="178"/>
      <c r="F40" s="199"/>
      <c r="G40" s="200"/>
      <c r="H40" s="193"/>
      <c r="I40" s="178"/>
      <c r="J40" s="178"/>
      <c r="K40" s="202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</row>
    <row r="41" spans="1:27" ht="15.75" customHeight="1">
      <c r="A41" s="178"/>
      <c r="B41" s="198"/>
      <c r="C41" s="178"/>
      <c r="D41" s="178"/>
      <c r="E41" s="178"/>
      <c r="F41" s="199"/>
      <c r="G41" s="200"/>
      <c r="H41" s="193"/>
      <c r="I41" s="178"/>
      <c r="J41" s="178"/>
      <c r="K41" s="202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</row>
    <row r="42" spans="1:27" ht="15.75" customHeight="1">
      <c r="A42" s="178"/>
      <c r="B42" s="198"/>
      <c r="C42" s="178"/>
      <c r="D42" s="178"/>
      <c r="E42" s="178"/>
      <c r="F42" s="199"/>
      <c r="G42" s="200"/>
      <c r="H42" s="193"/>
      <c r="I42" s="178"/>
      <c r="J42" s="178"/>
      <c r="K42" s="202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</row>
    <row r="43" spans="1:27" ht="15.75" customHeight="1">
      <c r="A43" s="178"/>
      <c r="B43" s="198"/>
      <c r="C43" s="178"/>
      <c r="D43" s="178"/>
      <c r="E43" s="178"/>
      <c r="F43" s="199"/>
      <c r="G43" s="200"/>
      <c r="H43" s="193"/>
      <c r="I43" s="178"/>
      <c r="J43" s="178"/>
      <c r="K43" s="202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</row>
    <row r="44" spans="1:27" ht="15.75" customHeight="1">
      <c r="A44" s="178"/>
      <c r="B44" s="198"/>
      <c r="C44" s="178"/>
      <c r="D44" s="178"/>
      <c r="E44" s="178"/>
      <c r="F44" s="199"/>
      <c r="G44" s="200"/>
      <c r="H44" s="193"/>
      <c r="I44" s="178"/>
      <c r="J44" s="178"/>
      <c r="K44" s="202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</row>
    <row r="45" spans="1:27" ht="15.75" customHeight="1">
      <c r="A45" s="178"/>
      <c r="B45" s="198"/>
      <c r="C45" s="178"/>
      <c r="D45" s="178"/>
      <c r="E45" s="178"/>
      <c r="F45" s="199"/>
      <c r="G45" s="200"/>
      <c r="H45" s="193"/>
      <c r="I45" s="178"/>
      <c r="J45" s="178"/>
      <c r="K45" s="202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</row>
    <row r="46" spans="1:27" ht="15.75" customHeight="1">
      <c r="A46" s="178"/>
      <c r="B46" s="198"/>
      <c r="C46" s="178"/>
      <c r="D46" s="178"/>
      <c r="E46" s="178"/>
      <c r="F46" s="199"/>
      <c r="G46" s="200"/>
      <c r="H46" s="193"/>
      <c r="I46" s="178"/>
      <c r="J46" s="178"/>
      <c r="K46" s="202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</row>
    <row r="47" spans="1:27" ht="15.75" customHeight="1">
      <c r="A47" s="178"/>
      <c r="B47" s="198"/>
      <c r="C47" s="178"/>
      <c r="D47" s="178"/>
      <c r="E47" s="178"/>
      <c r="F47" s="199"/>
      <c r="G47" s="200"/>
      <c r="H47" s="193"/>
      <c r="I47" s="178"/>
      <c r="J47" s="178"/>
      <c r="K47" s="202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</row>
    <row r="48" spans="1:27" ht="15.75" customHeight="1">
      <c r="A48" s="178"/>
      <c r="B48" s="198"/>
      <c r="C48" s="178"/>
      <c r="D48" s="178"/>
      <c r="E48" s="178"/>
      <c r="F48" s="199"/>
      <c r="G48" s="200"/>
      <c r="H48" s="193"/>
      <c r="I48" s="178"/>
      <c r="J48" s="178"/>
      <c r="K48" s="202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</row>
    <row r="49" spans="1:27" ht="15.75" customHeight="1">
      <c r="A49" s="178"/>
      <c r="B49" s="198"/>
      <c r="C49" s="178"/>
      <c r="D49" s="178"/>
      <c r="E49" s="178"/>
      <c r="F49" s="199"/>
      <c r="G49" s="200"/>
      <c r="H49" s="193"/>
      <c r="I49" s="178"/>
      <c r="J49" s="178"/>
      <c r="K49" s="202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</row>
    <row r="50" spans="1:27" ht="15.75" customHeight="1">
      <c r="A50" s="178"/>
      <c r="B50" s="198"/>
      <c r="C50" s="178"/>
      <c r="D50" s="178"/>
      <c r="E50" s="178"/>
      <c r="F50" s="199"/>
      <c r="G50" s="200"/>
      <c r="H50" s="193"/>
      <c r="I50" s="178"/>
      <c r="J50" s="178"/>
      <c r="K50" s="202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</row>
    <row r="51" spans="1:27" ht="15.75" customHeight="1">
      <c r="A51" s="178"/>
      <c r="B51" s="198"/>
      <c r="C51" s="178"/>
      <c r="D51" s="178"/>
      <c r="E51" s="178"/>
      <c r="F51" s="199"/>
      <c r="G51" s="200"/>
      <c r="H51" s="193"/>
      <c r="I51" s="178"/>
      <c r="J51" s="178"/>
      <c r="K51" s="202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</row>
    <row r="52" spans="1:27" ht="15.75" customHeight="1">
      <c r="A52" s="178"/>
      <c r="B52" s="198"/>
      <c r="C52" s="178"/>
      <c r="D52" s="178"/>
      <c r="E52" s="178"/>
      <c r="F52" s="199"/>
      <c r="G52" s="200"/>
      <c r="H52" s="193"/>
      <c r="I52" s="178"/>
      <c r="J52" s="178"/>
      <c r="K52" s="202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</row>
    <row r="53" spans="1:27" ht="15.75" customHeight="1">
      <c r="A53" s="178"/>
      <c r="B53" s="198"/>
      <c r="C53" s="178"/>
      <c r="D53" s="178"/>
      <c r="E53" s="178"/>
      <c r="F53" s="199"/>
      <c r="G53" s="200"/>
      <c r="H53" s="193"/>
      <c r="I53" s="178"/>
      <c r="J53" s="178"/>
      <c r="K53" s="202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</row>
    <row r="54" spans="1:27" ht="15.75" customHeight="1">
      <c r="A54" s="178"/>
      <c r="B54" s="198"/>
      <c r="C54" s="178"/>
      <c r="D54" s="178"/>
      <c r="E54" s="178"/>
      <c r="F54" s="199"/>
      <c r="G54" s="200"/>
      <c r="H54" s="193"/>
      <c r="I54" s="178"/>
      <c r="J54" s="178"/>
      <c r="K54" s="202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</row>
    <row r="55" spans="1:27" ht="15.75" customHeight="1">
      <c r="A55" s="178"/>
      <c r="B55" s="198"/>
      <c r="C55" s="178"/>
      <c r="D55" s="178"/>
      <c r="E55" s="178"/>
      <c r="F55" s="199"/>
      <c r="G55" s="200"/>
      <c r="H55" s="193"/>
      <c r="I55" s="178"/>
      <c r="J55" s="178"/>
      <c r="K55" s="202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</row>
    <row r="56" spans="1:27" ht="15.75" customHeight="1">
      <c r="A56" s="178"/>
      <c r="B56" s="198"/>
      <c r="C56" s="178"/>
      <c r="D56" s="178"/>
      <c r="E56" s="178"/>
      <c r="F56" s="199"/>
      <c r="G56" s="200"/>
      <c r="H56" s="193"/>
      <c r="I56" s="178"/>
      <c r="J56" s="178"/>
      <c r="K56" s="202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</row>
    <row r="57" spans="1:27" ht="15.75" customHeight="1">
      <c r="A57" s="178"/>
      <c r="B57" s="198"/>
      <c r="C57" s="178"/>
      <c r="D57" s="178"/>
      <c r="E57" s="178"/>
      <c r="F57" s="199"/>
      <c r="G57" s="200"/>
      <c r="H57" s="193"/>
      <c r="I57" s="178"/>
      <c r="J57" s="178"/>
      <c r="K57" s="202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</row>
    <row r="58" spans="1:27" ht="15.75" customHeight="1">
      <c r="A58" s="178"/>
      <c r="B58" s="198"/>
      <c r="C58" s="178"/>
      <c r="D58" s="178"/>
      <c r="E58" s="178"/>
      <c r="F58" s="199"/>
      <c r="G58" s="200"/>
      <c r="H58" s="193"/>
      <c r="I58" s="178"/>
      <c r="J58" s="178"/>
      <c r="K58" s="202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</row>
    <row r="59" spans="1:27" ht="15.75" customHeight="1">
      <c r="A59" s="178"/>
      <c r="B59" s="198"/>
      <c r="C59" s="178"/>
      <c r="D59" s="178"/>
      <c r="E59" s="178"/>
      <c r="F59" s="199"/>
      <c r="G59" s="200"/>
      <c r="H59" s="193"/>
      <c r="I59" s="178"/>
      <c r="J59" s="178"/>
      <c r="K59" s="202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</row>
    <row r="60" spans="1:27" ht="15.75" customHeight="1">
      <c r="A60" s="178"/>
      <c r="B60" s="198"/>
      <c r="C60" s="178"/>
      <c r="D60" s="178"/>
      <c r="E60" s="178"/>
      <c r="F60" s="199"/>
      <c r="G60" s="200"/>
      <c r="H60" s="193"/>
      <c r="I60" s="178"/>
      <c r="J60" s="178"/>
      <c r="K60" s="202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</row>
    <row r="61" spans="1:27" ht="15.75" customHeight="1">
      <c r="A61" s="178"/>
      <c r="B61" s="198"/>
      <c r="C61" s="178"/>
      <c r="D61" s="178"/>
      <c r="E61" s="178"/>
      <c r="F61" s="199"/>
      <c r="G61" s="200"/>
      <c r="H61" s="193"/>
      <c r="I61" s="178"/>
      <c r="J61" s="178"/>
      <c r="K61" s="202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</row>
    <row r="62" spans="1:27" ht="15.75" customHeight="1">
      <c r="A62" s="178"/>
      <c r="B62" s="198"/>
      <c r="C62" s="178"/>
      <c r="D62" s="178"/>
      <c r="E62" s="178"/>
      <c r="F62" s="199"/>
      <c r="G62" s="200"/>
      <c r="H62" s="193"/>
      <c r="I62" s="178"/>
      <c r="J62" s="178"/>
      <c r="K62" s="202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</row>
    <row r="63" spans="1:27" ht="15.75" customHeight="1">
      <c r="A63" s="178"/>
      <c r="B63" s="198"/>
      <c r="C63" s="178"/>
      <c r="D63" s="178"/>
      <c r="E63" s="178"/>
      <c r="F63" s="199"/>
      <c r="G63" s="200"/>
      <c r="H63" s="193"/>
      <c r="I63" s="178"/>
      <c r="J63" s="178"/>
      <c r="K63" s="202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</row>
    <row r="64" spans="1:27" ht="15.75" customHeight="1">
      <c r="A64" s="178"/>
      <c r="B64" s="198"/>
      <c r="C64" s="178"/>
      <c r="D64" s="178"/>
      <c r="E64" s="178"/>
      <c r="F64" s="199"/>
      <c r="G64" s="200"/>
      <c r="H64" s="193"/>
      <c r="I64" s="178"/>
      <c r="J64" s="178"/>
      <c r="K64" s="202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</row>
    <row r="65" spans="1:27" ht="15.75" customHeight="1">
      <c r="A65" s="178"/>
      <c r="B65" s="198"/>
      <c r="C65" s="178"/>
      <c r="D65" s="178"/>
      <c r="E65" s="178"/>
      <c r="F65" s="199"/>
      <c r="G65" s="200"/>
      <c r="H65" s="193"/>
      <c r="I65" s="178"/>
      <c r="J65" s="178"/>
      <c r="K65" s="202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</row>
    <row r="66" spans="1:27" ht="15.75" customHeight="1">
      <c r="A66" s="178"/>
      <c r="B66" s="198"/>
      <c r="C66" s="178"/>
      <c r="D66" s="178"/>
      <c r="E66" s="178"/>
      <c r="F66" s="199"/>
      <c r="G66" s="200"/>
      <c r="H66" s="193"/>
      <c r="I66" s="178"/>
      <c r="J66" s="178"/>
      <c r="K66" s="202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</row>
    <row r="67" spans="1:27" ht="15.75" customHeight="1">
      <c r="A67" s="178"/>
      <c r="B67" s="198"/>
      <c r="C67" s="178"/>
      <c r="D67" s="178"/>
      <c r="E67" s="178"/>
      <c r="F67" s="199"/>
      <c r="G67" s="200"/>
      <c r="H67" s="193"/>
      <c r="I67" s="178"/>
      <c r="J67" s="178"/>
      <c r="K67" s="202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</row>
    <row r="68" spans="1:27" ht="15.75" customHeight="1">
      <c r="A68" s="178"/>
      <c r="B68" s="198"/>
      <c r="C68" s="178"/>
      <c r="D68" s="178"/>
      <c r="E68" s="178"/>
      <c r="F68" s="199"/>
      <c r="G68" s="200"/>
      <c r="H68" s="193"/>
      <c r="I68" s="178"/>
      <c r="J68" s="178"/>
      <c r="K68" s="202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</row>
    <row r="69" spans="1:27" ht="15.75" customHeight="1">
      <c r="A69" s="178"/>
      <c r="B69" s="198"/>
      <c r="C69" s="178"/>
      <c r="D69" s="178"/>
      <c r="E69" s="178"/>
      <c r="F69" s="199"/>
      <c r="G69" s="200"/>
      <c r="H69" s="193"/>
      <c r="I69" s="178"/>
      <c r="J69" s="178"/>
      <c r="K69" s="202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</row>
    <row r="70" spans="1:27" ht="15.75" customHeight="1">
      <c r="A70" s="178"/>
      <c r="B70" s="198"/>
      <c r="C70" s="178"/>
      <c r="D70" s="178"/>
      <c r="E70" s="178"/>
      <c r="F70" s="199"/>
      <c r="G70" s="200"/>
      <c r="H70" s="193"/>
      <c r="I70" s="178"/>
      <c r="J70" s="178"/>
      <c r="K70" s="202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</row>
    <row r="71" spans="1:27" ht="15.75" customHeight="1">
      <c r="A71" s="178"/>
      <c r="B71" s="198"/>
      <c r="C71" s="178"/>
      <c r="D71" s="178"/>
      <c r="E71" s="178"/>
      <c r="F71" s="199"/>
      <c r="G71" s="200"/>
      <c r="H71" s="193"/>
      <c r="I71" s="178"/>
      <c r="J71" s="178"/>
      <c r="K71" s="202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</row>
    <row r="72" spans="1:27" ht="15.75" customHeight="1">
      <c r="A72" s="178"/>
      <c r="B72" s="198"/>
      <c r="C72" s="178"/>
      <c r="D72" s="178"/>
      <c r="E72" s="178"/>
      <c r="F72" s="199"/>
      <c r="G72" s="200"/>
      <c r="H72" s="193"/>
      <c r="I72" s="178"/>
      <c r="J72" s="178"/>
      <c r="K72" s="202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</row>
    <row r="73" spans="1:27" ht="15.75" customHeight="1">
      <c r="A73" s="178"/>
      <c r="B73" s="198"/>
      <c r="C73" s="178"/>
      <c r="D73" s="178"/>
      <c r="E73" s="178"/>
      <c r="F73" s="199"/>
      <c r="G73" s="200"/>
      <c r="H73" s="193"/>
      <c r="I73" s="178"/>
      <c r="J73" s="178"/>
      <c r="K73" s="202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</row>
    <row r="74" spans="1:27" ht="15.75" customHeight="1">
      <c r="A74" s="178"/>
      <c r="B74" s="198"/>
      <c r="C74" s="178"/>
      <c r="D74" s="178"/>
      <c r="E74" s="178"/>
      <c r="F74" s="199"/>
      <c r="G74" s="200"/>
      <c r="H74" s="193"/>
      <c r="I74" s="178"/>
      <c r="J74" s="178"/>
      <c r="K74" s="202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</row>
    <row r="75" spans="1:27" ht="15.75" customHeight="1">
      <c r="A75" s="178"/>
      <c r="B75" s="198"/>
      <c r="C75" s="178"/>
      <c r="D75" s="178"/>
      <c r="E75" s="178"/>
      <c r="F75" s="199"/>
      <c r="G75" s="200"/>
      <c r="H75" s="193"/>
      <c r="I75" s="178"/>
      <c r="J75" s="178"/>
      <c r="K75" s="202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</row>
    <row r="76" spans="1:27" ht="15.75" customHeight="1">
      <c r="A76" s="178"/>
      <c r="B76" s="198"/>
      <c r="C76" s="178"/>
      <c r="D76" s="178"/>
      <c r="E76" s="178"/>
      <c r="F76" s="199"/>
      <c r="G76" s="200"/>
      <c r="H76" s="193"/>
      <c r="I76" s="178"/>
      <c r="J76" s="178"/>
      <c r="K76" s="202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</row>
    <row r="77" spans="1:27" ht="15.75" customHeight="1">
      <c r="A77" s="178"/>
      <c r="B77" s="198"/>
      <c r="C77" s="178"/>
      <c r="D77" s="178"/>
      <c r="E77" s="178"/>
      <c r="F77" s="199"/>
      <c r="G77" s="200"/>
      <c r="H77" s="193"/>
      <c r="I77" s="178"/>
      <c r="J77" s="178"/>
      <c r="K77" s="202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</row>
    <row r="78" spans="1:27" ht="15.75" customHeight="1">
      <c r="A78" s="178"/>
      <c r="B78" s="198"/>
      <c r="C78" s="178"/>
      <c r="D78" s="178"/>
      <c r="E78" s="178"/>
      <c r="F78" s="199"/>
      <c r="G78" s="200"/>
      <c r="H78" s="193"/>
      <c r="I78" s="178"/>
      <c r="J78" s="178"/>
      <c r="K78" s="202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</row>
    <row r="79" spans="1:27" ht="15.75" customHeight="1">
      <c r="A79" s="178"/>
      <c r="B79" s="198"/>
      <c r="C79" s="178"/>
      <c r="D79" s="178"/>
      <c r="E79" s="178"/>
      <c r="F79" s="199"/>
      <c r="G79" s="200"/>
      <c r="H79" s="193"/>
      <c r="I79" s="178"/>
      <c r="J79" s="178"/>
      <c r="K79" s="202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</row>
    <row r="80" spans="1:27" ht="15.75" customHeight="1">
      <c r="A80" s="178"/>
      <c r="B80" s="198"/>
      <c r="C80" s="178"/>
      <c r="D80" s="178"/>
      <c r="E80" s="178"/>
      <c r="F80" s="199"/>
      <c r="G80" s="200"/>
      <c r="H80" s="193"/>
      <c r="I80" s="178"/>
      <c r="J80" s="178"/>
      <c r="K80" s="202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</row>
    <row r="81" spans="1:27" ht="15.75" customHeight="1">
      <c r="A81" s="178"/>
      <c r="B81" s="198"/>
      <c r="C81" s="178"/>
      <c r="D81" s="178"/>
      <c r="E81" s="178"/>
      <c r="F81" s="199"/>
      <c r="G81" s="200"/>
      <c r="H81" s="193"/>
      <c r="I81" s="178"/>
      <c r="J81" s="178"/>
      <c r="K81" s="202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  <c r="AA81" s="178"/>
    </row>
    <row r="82" spans="1:27" ht="15.75" customHeight="1">
      <c r="A82" s="178"/>
      <c r="B82" s="198"/>
      <c r="C82" s="178"/>
      <c r="D82" s="178"/>
      <c r="E82" s="178"/>
      <c r="F82" s="199"/>
      <c r="G82" s="200"/>
      <c r="H82" s="193"/>
      <c r="I82" s="178"/>
      <c r="J82" s="178"/>
      <c r="K82" s="202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</row>
    <row r="83" spans="1:27" ht="15.75" customHeight="1">
      <c r="A83" s="178"/>
      <c r="B83" s="198"/>
      <c r="C83" s="178"/>
      <c r="D83" s="178"/>
      <c r="E83" s="178"/>
      <c r="F83" s="199"/>
      <c r="G83" s="200"/>
      <c r="H83" s="193"/>
      <c r="I83" s="178"/>
      <c r="J83" s="178"/>
      <c r="K83" s="202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  <c r="AA83" s="178"/>
    </row>
    <row r="84" spans="1:27" ht="15.75" customHeight="1">
      <c r="A84" s="178"/>
      <c r="B84" s="198"/>
      <c r="C84" s="178"/>
      <c r="D84" s="178"/>
      <c r="E84" s="178"/>
      <c r="F84" s="199"/>
      <c r="G84" s="200"/>
      <c r="H84" s="193"/>
      <c r="I84" s="178"/>
      <c r="J84" s="178"/>
      <c r="K84" s="202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</row>
    <row r="85" spans="1:27" ht="15.75" customHeight="1">
      <c r="A85" s="178"/>
      <c r="B85" s="198"/>
      <c r="C85" s="178"/>
      <c r="D85" s="178"/>
      <c r="E85" s="178"/>
      <c r="F85" s="199"/>
      <c r="G85" s="200"/>
      <c r="H85" s="193"/>
      <c r="I85" s="178"/>
      <c r="J85" s="178"/>
      <c r="K85" s="202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</row>
    <row r="86" spans="1:27" ht="15.75" customHeight="1">
      <c r="A86" s="178"/>
      <c r="B86" s="198"/>
      <c r="C86" s="178"/>
      <c r="D86" s="178"/>
      <c r="E86" s="178"/>
      <c r="F86" s="199"/>
      <c r="G86" s="200"/>
      <c r="H86" s="193"/>
      <c r="I86" s="178"/>
      <c r="J86" s="178"/>
      <c r="K86" s="202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</row>
    <row r="87" spans="1:27" ht="15.75" customHeight="1">
      <c r="A87" s="178"/>
      <c r="B87" s="198"/>
      <c r="C87" s="178"/>
      <c r="D87" s="178"/>
      <c r="E87" s="178"/>
      <c r="F87" s="199"/>
      <c r="G87" s="200"/>
      <c r="H87" s="193"/>
      <c r="I87" s="178"/>
      <c r="J87" s="178"/>
      <c r="K87" s="202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</row>
    <row r="88" spans="1:27" ht="15.75" customHeight="1">
      <c r="A88" s="178"/>
      <c r="B88" s="198"/>
      <c r="C88" s="178"/>
      <c r="D88" s="178"/>
      <c r="E88" s="178"/>
      <c r="F88" s="199"/>
      <c r="G88" s="200"/>
      <c r="H88" s="193"/>
      <c r="I88" s="178"/>
      <c r="J88" s="178"/>
      <c r="K88" s="202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</row>
    <row r="89" spans="1:27" ht="15.75" customHeight="1">
      <c r="A89" s="178"/>
      <c r="B89" s="198"/>
      <c r="C89" s="178"/>
      <c r="D89" s="178"/>
      <c r="E89" s="178"/>
      <c r="F89" s="199"/>
      <c r="G89" s="200"/>
      <c r="H89" s="193"/>
      <c r="I89" s="178"/>
      <c r="J89" s="178"/>
      <c r="K89" s="202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</row>
    <row r="90" spans="1:27" ht="15.75" customHeight="1">
      <c r="A90" s="178"/>
      <c r="B90" s="198"/>
      <c r="C90" s="178"/>
      <c r="D90" s="178"/>
      <c r="E90" s="178"/>
      <c r="F90" s="199"/>
      <c r="G90" s="200"/>
      <c r="H90" s="193"/>
      <c r="I90" s="178"/>
      <c r="J90" s="178"/>
      <c r="K90" s="202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</row>
    <row r="91" spans="1:27" ht="15.75" customHeight="1">
      <c r="A91" s="178"/>
      <c r="B91" s="198"/>
      <c r="C91" s="178"/>
      <c r="D91" s="178"/>
      <c r="E91" s="178"/>
      <c r="F91" s="199"/>
      <c r="G91" s="200"/>
      <c r="H91" s="193"/>
      <c r="I91" s="178"/>
      <c r="J91" s="178"/>
      <c r="K91" s="202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</row>
    <row r="92" spans="1:27" ht="15.75" customHeight="1">
      <c r="A92" s="178"/>
      <c r="B92" s="198"/>
      <c r="C92" s="178"/>
      <c r="D92" s="178"/>
      <c r="E92" s="178"/>
      <c r="F92" s="199"/>
      <c r="G92" s="200"/>
      <c r="H92" s="193"/>
      <c r="I92" s="178"/>
      <c r="J92" s="178"/>
      <c r="K92" s="202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</row>
    <row r="93" spans="1:27" ht="15.75" customHeight="1">
      <c r="A93" s="178"/>
      <c r="B93" s="198"/>
      <c r="C93" s="178"/>
      <c r="D93" s="178"/>
      <c r="E93" s="178"/>
      <c r="F93" s="199"/>
      <c r="G93" s="200"/>
      <c r="H93" s="193"/>
      <c r="I93" s="178"/>
      <c r="J93" s="178"/>
      <c r="K93" s="202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</row>
    <row r="94" spans="1:27" ht="15.75" customHeight="1">
      <c r="A94" s="178"/>
      <c r="B94" s="198"/>
      <c r="C94" s="178"/>
      <c r="D94" s="178"/>
      <c r="E94" s="178"/>
      <c r="F94" s="199"/>
      <c r="G94" s="200"/>
      <c r="H94" s="193"/>
      <c r="I94" s="178"/>
      <c r="J94" s="178"/>
      <c r="K94" s="202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</row>
    <row r="95" spans="1:27" ht="15.75" customHeight="1">
      <c r="A95" s="178"/>
      <c r="B95" s="198"/>
      <c r="C95" s="178"/>
      <c r="D95" s="178"/>
      <c r="E95" s="178"/>
      <c r="F95" s="199"/>
      <c r="G95" s="200"/>
      <c r="H95" s="193"/>
      <c r="I95" s="178"/>
      <c r="J95" s="178"/>
      <c r="K95" s="202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</row>
    <row r="96" spans="1:27" ht="15.75" customHeight="1">
      <c r="A96" s="178"/>
      <c r="B96" s="198"/>
      <c r="C96" s="178"/>
      <c r="D96" s="178"/>
      <c r="E96" s="178"/>
      <c r="F96" s="199"/>
      <c r="G96" s="200"/>
      <c r="H96" s="193"/>
      <c r="I96" s="178"/>
      <c r="J96" s="178"/>
      <c r="K96" s="202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</row>
    <row r="97" spans="1:27" ht="15.75" customHeight="1">
      <c r="A97" s="178"/>
      <c r="B97" s="198"/>
      <c r="C97" s="178"/>
      <c r="D97" s="178"/>
      <c r="E97" s="178"/>
      <c r="F97" s="199"/>
      <c r="G97" s="200"/>
      <c r="H97" s="193"/>
      <c r="I97" s="178"/>
      <c r="J97" s="178"/>
      <c r="K97" s="202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</row>
    <row r="98" spans="1:27" ht="15.75" customHeight="1">
      <c r="A98" s="178"/>
      <c r="B98" s="198"/>
      <c r="C98" s="178"/>
      <c r="D98" s="178"/>
      <c r="E98" s="178"/>
      <c r="F98" s="199"/>
      <c r="G98" s="200"/>
      <c r="H98" s="193"/>
      <c r="I98" s="178"/>
      <c r="J98" s="178"/>
      <c r="K98" s="202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</row>
    <row r="99" spans="1:27" ht="15.75" customHeight="1">
      <c r="A99" s="178"/>
      <c r="B99" s="198"/>
      <c r="C99" s="178"/>
      <c r="D99" s="178"/>
      <c r="E99" s="178"/>
      <c r="F99" s="199"/>
      <c r="G99" s="200"/>
      <c r="H99" s="193"/>
      <c r="I99" s="178"/>
      <c r="J99" s="178"/>
      <c r="K99" s="202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</row>
    <row r="100" spans="1:27" ht="15.75" customHeight="1">
      <c r="A100" s="178"/>
      <c r="B100" s="198"/>
      <c r="C100" s="178"/>
      <c r="D100" s="178"/>
      <c r="E100" s="178"/>
      <c r="F100" s="199"/>
      <c r="G100" s="200"/>
      <c r="H100" s="193"/>
      <c r="I100" s="178"/>
      <c r="J100" s="178"/>
      <c r="K100" s="202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</row>
    <row r="101" spans="1:27" ht="15.75" customHeight="1">
      <c r="A101" s="178"/>
      <c r="B101" s="198"/>
      <c r="C101" s="178"/>
      <c r="D101" s="178"/>
      <c r="E101" s="178"/>
      <c r="F101" s="199"/>
      <c r="G101" s="200"/>
      <c r="H101" s="193"/>
      <c r="I101" s="178"/>
      <c r="J101" s="178"/>
      <c r="K101" s="202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</row>
    <row r="102" spans="1:27" ht="15.75" customHeight="1">
      <c r="A102" s="178"/>
      <c r="B102" s="198"/>
      <c r="C102" s="178"/>
      <c r="D102" s="178"/>
      <c r="E102" s="178"/>
      <c r="F102" s="199"/>
      <c r="G102" s="200"/>
      <c r="H102" s="193"/>
      <c r="I102" s="178"/>
      <c r="J102" s="178"/>
      <c r="K102" s="202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</row>
    <row r="103" spans="1:27" ht="15.75" customHeight="1">
      <c r="A103" s="178"/>
      <c r="B103" s="198"/>
      <c r="C103" s="178"/>
      <c r="D103" s="178"/>
      <c r="E103" s="178"/>
      <c r="F103" s="199"/>
      <c r="G103" s="200"/>
      <c r="H103" s="193"/>
      <c r="I103" s="178"/>
      <c r="J103" s="178"/>
      <c r="K103" s="202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</row>
    <row r="104" spans="1:27" ht="15.75" customHeight="1">
      <c r="A104" s="178"/>
      <c r="B104" s="198"/>
      <c r="C104" s="178"/>
      <c r="D104" s="178"/>
      <c r="E104" s="178"/>
      <c r="F104" s="199"/>
      <c r="G104" s="200"/>
      <c r="H104" s="193"/>
      <c r="I104" s="178"/>
      <c r="J104" s="178"/>
      <c r="K104" s="202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</row>
    <row r="105" spans="1:27" ht="15.75" customHeight="1">
      <c r="A105" s="178"/>
      <c r="B105" s="198"/>
      <c r="C105" s="178"/>
      <c r="D105" s="178"/>
      <c r="E105" s="178"/>
      <c r="F105" s="199"/>
      <c r="G105" s="200"/>
      <c r="H105" s="193"/>
      <c r="I105" s="178"/>
      <c r="J105" s="178"/>
      <c r="K105" s="202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</row>
    <row r="106" spans="1:27" ht="15.75" customHeight="1">
      <c r="A106" s="178"/>
      <c r="B106" s="198"/>
      <c r="C106" s="178"/>
      <c r="D106" s="178"/>
      <c r="E106" s="178"/>
      <c r="F106" s="199"/>
      <c r="G106" s="200"/>
      <c r="H106" s="193"/>
      <c r="I106" s="178"/>
      <c r="J106" s="178"/>
      <c r="K106" s="202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</row>
    <row r="107" spans="1:27" ht="15.75" customHeight="1">
      <c r="A107" s="178"/>
      <c r="B107" s="198"/>
      <c r="C107" s="178"/>
      <c r="D107" s="178"/>
      <c r="E107" s="178"/>
      <c r="F107" s="199"/>
      <c r="G107" s="200"/>
      <c r="H107" s="193"/>
      <c r="I107" s="178"/>
      <c r="J107" s="178"/>
      <c r="K107" s="202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</row>
    <row r="108" spans="1:27" ht="15.75" customHeight="1">
      <c r="A108" s="178"/>
      <c r="B108" s="198"/>
      <c r="C108" s="178"/>
      <c r="D108" s="178"/>
      <c r="E108" s="178"/>
      <c r="F108" s="199"/>
      <c r="G108" s="200"/>
      <c r="H108" s="193"/>
      <c r="I108" s="178"/>
      <c r="J108" s="178"/>
      <c r="K108" s="202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</row>
    <row r="109" spans="1:27" ht="15.75" customHeight="1">
      <c r="A109" s="178"/>
      <c r="B109" s="198"/>
      <c r="C109" s="178"/>
      <c r="D109" s="178"/>
      <c r="E109" s="178"/>
      <c r="F109" s="199"/>
      <c r="G109" s="200"/>
      <c r="H109" s="193"/>
      <c r="I109" s="178"/>
      <c r="J109" s="178"/>
      <c r="K109" s="202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</row>
    <row r="110" spans="1:27" ht="15.75" customHeight="1">
      <c r="A110" s="178"/>
      <c r="B110" s="198"/>
      <c r="C110" s="178"/>
      <c r="D110" s="178"/>
      <c r="E110" s="178"/>
      <c r="F110" s="199"/>
      <c r="G110" s="200"/>
      <c r="H110" s="193"/>
      <c r="I110" s="178"/>
      <c r="J110" s="178"/>
      <c r="K110" s="202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</row>
    <row r="111" spans="1:27" ht="15.75" customHeight="1">
      <c r="A111" s="178"/>
      <c r="B111" s="198"/>
      <c r="C111" s="178"/>
      <c r="D111" s="178"/>
      <c r="E111" s="178"/>
      <c r="F111" s="199"/>
      <c r="G111" s="200"/>
      <c r="H111" s="193"/>
      <c r="I111" s="178"/>
      <c r="J111" s="178"/>
      <c r="K111" s="202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</row>
    <row r="112" spans="1:27" ht="15.75" customHeight="1">
      <c r="A112" s="178"/>
      <c r="B112" s="198"/>
      <c r="C112" s="178"/>
      <c r="D112" s="178"/>
      <c r="E112" s="178"/>
      <c r="F112" s="199"/>
      <c r="G112" s="200"/>
      <c r="H112" s="193"/>
      <c r="I112" s="178"/>
      <c r="J112" s="178"/>
      <c r="K112" s="202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</row>
    <row r="113" spans="1:27" ht="15.75" customHeight="1">
      <c r="A113" s="178"/>
      <c r="B113" s="198"/>
      <c r="C113" s="178"/>
      <c r="D113" s="178"/>
      <c r="E113" s="178"/>
      <c r="F113" s="199"/>
      <c r="G113" s="200"/>
      <c r="H113" s="193"/>
      <c r="I113" s="178"/>
      <c r="J113" s="178"/>
      <c r="K113" s="202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</row>
    <row r="114" spans="1:27" ht="15.75" customHeight="1">
      <c r="A114" s="178"/>
      <c r="B114" s="198"/>
      <c r="C114" s="178"/>
      <c r="D114" s="178"/>
      <c r="E114" s="178"/>
      <c r="F114" s="199"/>
      <c r="G114" s="200"/>
      <c r="H114" s="193"/>
      <c r="I114" s="178"/>
      <c r="J114" s="178"/>
      <c r="K114" s="202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  <c r="AA114" s="178"/>
    </row>
    <row r="115" spans="1:27" ht="15.75" customHeight="1">
      <c r="A115" s="178"/>
      <c r="B115" s="198"/>
      <c r="C115" s="178"/>
      <c r="D115" s="178"/>
      <c r="E115" s="178"/>
      <c r="F115" s="199"/>
      <c r="G115" s="200"/>
      <c r="H115" s="193"/>
      <c r="I115" s="178"/>
      <c r="J115" s="178"/>
      <c r="K115" s="202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</row>
    <row r="116" spans="1:27" ht="15.75" customHeight="1">
      <c r="A116" s="178"/>
      <c r="B116" s="198"/>
      <c r="C116" s="178"/>
      <c r="D116" s="178"/>
      <c r="E116" s="178"/>
      <c r="F116" s="199"/>
      <c r="G116" s="200"/>
      <c r="H116" s="193"/>
      <c r="I116" s="178"/>
      <c r="J116" s="178"/>
      <c r="K116" s="202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</row>
    <row r="117" spans="1:27" ht="15.75" customHeight="1">
      <c r="A117" s="178"/>
      <c r="B117" s="198"/>
      <c r="C117" s="178"/>
      <c r="D117" s="178"/>
      <c r="E117" s="178"/>
      <c r="F117" s="199"/>
      <c r="G117" s="200"/>
      <c r="H117" s="193"/>
      <c r="I117" s="178"/>
      <c r="J117" s="178"/>
      <c r="K117" s="202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</row>
    <row r="118" spans="1:27" ht="15.75" customHeight="1">
      <c r="A118" s="178"/>
      <c r="B118" s="198"/>
      <c r="C118" s="178"/>
      <c r="D118" s="178"/>
      <c r="E118" s="178"/>
      <c r="F118" s="199"/>
      <c r="G118" s="200"/>
      <c r="H118" s="193"/>
      <c r="I118" s="178"/>
      <c r="J118" s="178"/>
      <c r="K118" s="202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</row>
    <row r="119" spans="1:27" ht="15.75" customHeight="1">
      <c r="A119" s="178"/>
      <c r="B119" s="198"/>
      <c r="C119" s="178"/>
      <c r="D119" s="178"/>
      <c r="E119" s="178"/>
      <c r="F119" s="199"/>
      <c r="G119" s="200"/>
      <c r="H119" s="193"/>
      <c r="I119" s="178"/>
      <c r="J119" s="178"/>
      <c r="K119" s="202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</row>
    <row r="120" spans="1:27" ht="15.75" customHeight="1">
      <c r="A120" s="178"/>
      <c r="B120" s="198"/>
      <c r="C120" s="178"/>
      <c r="D120" s="178"/>
      <c r="E120" s="178"/>
      <c r="F120" s="199"/>
      <c r="G120" s="200"/>
      <c r="H120" s="193"/>
      <c r="I120" s="178"/>
      <c r="J120" s="178"/>
      <c r="K120" s="202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</row>
    <row r="121" spans="1:27" ht="15.75" customHeight="1">
      <c r="A121" s="178"/>
      <c r="B121" s="198"/>
      <c r="C121" s="178"/>
      <c r="D121" s="178"/>
      <c r="E121" s="178"/>
      <c r="F121" s="199"/>
      <c r="G121" s="200"/>
      <c r="H121" s="193"/>
      <c r="I121" s="178"/>
      <c r="J121" s="178"/>
      <c r="K121" s="202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</row>
    <row r="122" spans="1:27" ht="15.75" customHeight="1">
      <c r="A122" s="178"/>
      <c r="B122" s="198"/>
      <c r="C122" s="178"/>
      <c r="D122" s="178"/>
      <c r="E122" s="178"/>
      <c r="F122" s="199"/>
      <c r="G122" s="200"/>
      <c r="H122" s="193"/>
      <c r="I122" s="178"/>
      <c r="J122" s="178"/>
      <c r="K122" s="202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</row>
    <row r="123" spans="1:27" ht="15.75" customHeight="1">
      <c r="A123" s="178"/>
      <c r="B123" s="198"/>
      <c r="C123" s="178"/>
      <c r="D123" s="178"/>
      <c r="E123" s="178"/>
      <c r="F123" s="199"/>
      <c r="G123" s="200"/>
      <c r="H123" s="193"/>
      <c r="I123" s="178"/>
      <c r="J123" s="178"/>
      <c r="K123" s="202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</row>
    <row r="124" spans="1:27" ht="15.75" customHeight="1">
      <c r="A124" s="178"/>
      <c r="B124" s="198"/>
      <c r="C124" s="178"/>
      <c r="D124" s="178"/>
      <c r="E124" s="178"/>
      <c r="F124" s="199"/>
      <c r="G124" s="200"/>
      <c r="H124" s="193"/>
      <c r="I124" s="178"/>
      <c r="J124" s="178"/>
      <c r="K124" s="202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</row>
    <row r="125" spans="1:27" ht="15.75" customHeight="1">
      <c r="A125" s="178"/>
      <c r="B125" s="198"/>
      <c r="C125" s="178"/>
      <c r="D125" s="178"/>
      <c r="E125" s="178"/>
      <c r="F125" s="199"/>
      <c r="G125" s="200"/>
      <c r="H125" s="193"/>
      <c r="I125" s="178"/>
      <c r="J125" s="178"/>
      <c r="K125" s="202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</row>
    <row r="126" spans="1:27" ht="15.75" customHeight="1">
      <c r="A126" s="178"/>
      <c r="B126" s="198"/>
      <c r="C126" s="178"/>
      <c r="D126" s="178"/>
      <c r="E126" s="178"/>
      <c r="F126" s="199"/>
      <c r="G126" s="200"/>
      <c r="H126" s="193"/>
      <c r="I126" s="178"/>
      <c r="J126" s="178"/>
      <c r="K126" s="202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</row>
    <row r="127" spans="1:27" ht="15.75" customHeight="1">
      <c r="A127" s="178"/>
      <c r="B127" s="198"/>
      <c r="C127" s="178"/>
      <c r="D127" s="178"/>
      <c r="E127" s="178"/>
      <c r="F127" s="199"/>
      <c r="G127" s="200"/>
      <c r="H127" s="193"/>
      <c r="I127" s="178"/>
      <c r="J127" s="178"/>
      <c r="K127" s="202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</row>
    <row r="128" spans="1:27" ht="15.75" customHeight="1">
      <c r="A128" s="178"/>
      <c r="B128" s="198"/>
      <c r="C128" s="178"/>
      <c r="D128" s="178"/>
      <c r="E128" s="178"/>
      <c r="F128" s="199"/>
      <c r="G128" s="200"/>
      <c r="H128" s="193"/>
      <c r="I128" s="178"/>
      <c r="J128" s="178"/>
      <c r="K128" s="202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  <c r="AA128" s="178"/>
    </row>
    <row r="129" spans="1:27" ht="15.75" customHeight="1">
      <c r="A129" s="178"/>
      <c r="B129" s="198"/>
      <c r="C129" s="178"/>
      <c r="D129" s="178"/>
      <c r="E129" s="178"/>
      <c r="F129" s="199"/>
      <c r="G129" s="200"/>
      <c r="H129" s="193"/>
      <c r="I129" s="178"/>
      <c r="J129" s="178"/>
      <c r="K129" s="202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</row>
    <row r="130" spans="1:27" ht="15.75" customHeight="1">
      <c r="A130" s="178"/>
      <c r="B130" s="198"/>
      <c r="C130" s="178"/>
      <c r="D130" s="178"/>
      <c r="E130" s="178"/>
      <c r="F130" s="199"/>
      <c r="G130" s="200"/>
      <c r="H130" s="193"/>
      <c r="I130" s="178"/>
      <c r="J130" s="178"/>
      <c r="K130" s="202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</row>
    <row r="131" spans="1:27" ht="15.75" customHeight="1">
      <c r="A131" s="178"/>
      <c r="B131" s="198"/>
      <c r="C131" s="178"/>
      <c r="D131" s="178"/>
      <c r="E131" s="178"/>
      <c r="F131" s="199"/>
      <c r="G131" s="200"/>
      <c r="H131" s="193"/>
      <c r="I131" s="178"/>
      <c r="J131" s="178"/>
      <c r="K131" s="202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</row>
    <row r="132" spans="1:27" ht="15.75" customHeight="1">
      <c r="A132" s="178"/>
      <c r="B132" s="198"/>
      <c r="C132" s="178"/>
      <c r="D132" s="178"/>
      <c r="E132" s="178"/>
      <c r="F132" s="199"/>
      <c r="G132" s="200"/>
      <c r="H132" s="193"/>
      <c r="I132" s="178"/>
      <c r="J132" s="178"/>
      <c r="K132" s="202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</row>
    <row r="133" spans="1:27" ht="15.75" customHeight="1">
      <c r="A133" s="178"/>
      <c r="B133" s="198"/>
      <c r="C133" s="178"/>
      <c r="D133" s="178"/>
      <c r="E133" s="178"/>
      <c r="F133" s="199"/>
      <c r="G133" s="200"/>
      <c r="H133" s="193"/>
      <c r="I133" s="178"/>
      <c r="J133" s="178"/>
      <c r="K133" s="202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</row>
    <row r="134" spans="1:27" ht="15.75" customHeight="1">
      <c r="A134" s="178"/>
      <c r="B134" s="198"/>
      <c r="C134" s="178"/>
      <c r="D134" s="178"/>
      <c r="E134" s="178"/>
      <c r="F134" s="199"/>
      <c r="G134" s="200"/>
      <c r="H134" s="193"/>
      <c r="I134" s="178"/>
      <c r="J134" s="178"/>
      <c r="K134" s="202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</row>
    <row r="135" spans="1:27" ht="15.75" customHeight="1">
      <c r="A135" s="178"/>
      <c r="B135" s="198"/>
      <c r="C135" s="178"/>
      <c r="D135" s="178"/>
      <c r="E135" s="178"/>
      <c r="F135" s="199"/>
      <c r="G135" s="200"/>
      <c r="H135" s="193"/>
      <c r="I135" s="178"/>
      <c r="J135" s="178"/>
      <c r="K135" s="202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</row>
    <row r="136" spans="1:27" ht="15.75" customHeight="1">
      <c r="A136" s="178"/>
      <c r="B136" s="198"/>
      <c r="C136" s="178"/>
      <c r="D136" s="178"/>
      <c r="E136" s="178"/>
      <c r="F136" s="199"/>
      <c r="G136" s="200"/>
      <c r="H136" s="193"/>
      <c r="I136" s="178"/>
      <c r="J136" s="178"/>
      <c r="K136" s="202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</row>
    <row r="137" spans="1:27" ht="15.75" customHeight="1">
      <c r="A137" s="178"/>
      <c r="B137" s="198"/>
      <c r="C137" s="178"/>
      <c r="D137" s="178"/>
      <c r="E137" s="178"/>
      <c r="F137" s="199"/>
      <c r="G137" s="200"/>
      <c r="H137" s="193"/>
      <c r="I137" s="178"/>
      <c r="J137" s="178"/>
      <c r="K137" s="202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</row>
    <row r="138" spans="1:27" ht="15.75" customHeight="1">
      <c r="A138" s="178"/>
      <c r="B138" s="198"/>
      <c r="C138" s="178"/>
      <c r="D138" s="178"/>
      <c r="E138" s="178"/>
      <c r="F138" s="199"/>
      <c r="G138" s="200"/>
      <c r="H138" s="193"/>
      <c r="I138" s="178"/>
      <c r="J138" s="178"/>
      <c r="K138" s="202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  <c r="AA138" s="178"/>
    </row>
    <row r="139" spans="1:27" ht="15.75" customHeight="1">
      <c r="A139" s="178"/>
      <c r="B139" s="198"/>
      <c r="C139" s="178"/>
      <c r="D139" s="178"/>
      <c r="E139" s="178"/>
      <c r="F139" s="199"/>
      <c r="G139" s="200"/>
      <c r="H139" s="193"/>
      <c r="I139" s="178"/>
      <c r="J139" s="178"/>
      <c r="K139" s="202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</row>
    <row r="140" spans="1:27" ht="15.75" customHeight="1">
      <c r="A140" s="178"/>
      <c r="B140" s="198"/>
      <c r="C140" s="178"/>
      <c r="D140" s="178"/>
      <c r="E140" s="178"/>
      <c r="F140" s="199"/>
      <c r="G140" s="200"/>
      <c r="H140" s="193"/>
      <c r="I140" s="178"/>
      <c r="J140" s="178"/>
      <c r="K140" s="202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  <c r="AA140" s="178"/>
    </row>
    <row r="141" spans="1:27" ht="15.75" customHeight="1">
      <c r="A141" s="178"/>
      <c r="B141" s="198"/>
      <c r="C141" s="178"/>
      <c r="D141" s="178"/>
      <c r="E141" s="178"/>
      <c r="F141" s="199"/>
      <c r="G141" s="200"/>
      <c r="H141" s="193"/>
      <c r="I141" s="178"/>
      <c r="J141" s="178"/>
      <c r="K141" s="202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  <c r="AA141" s="178"/>
    </row>
    <row r="142" spans="1:27" ht="15.75" customHeight="1">
      <c r="A142" s="178"/>
      <c r="B142" s="198"/>
      <c r="C142" s="178"/>
      <c r="D142" s="178"/>
      <c r="E142" s="178"/>
      <c r="F142" s="199"/>
      <c r="G142" s="200"/>
      <c r="H142" s="193"/>
      <c r="I142" s="178"/>
      <c r="J142" s="178"/>
      <c r="K142" s="202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  <c r="AA142" s="178"/>
    </row>
    <row r="143" spans="1:27" ht="15.75" customHeight="1">
      <c r="A143" s="178"/>
      <c r="B143" s="198"/>
      <c r="C143" s="178"/>
      <c r="D143" s="178"/>
      <c r="E143" s="178"/>
      <c r="F143" s="199"/>
      <c r="G143" s="200"/>
      <c r="H143" s="193"/>
      <c r="I143" s="178"/>
      <c r="J143" s="178"/>
      <c r="K143" s="202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  <c r="AA143" s="178"/>
    </row>
    <row r="144" spans="1:27" ht="15.75" customHeight="1">
      <c r="A144" s="178"/>
      <c r="B144" s="198"/>
      <c r="C144" s="178"/>
      <c r="D144" s="178"/>
      <c r="E144" s="178"/>
      <c r="F144" s="199"/>
      <c r="G144" s="200"/>
      <c r="H144" s="193"/>
      <c r="I144" s="178"/>
      <c r="J144" s="178"/>
      <c r="K144" s="202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  <c r="AA144" s="178"/>
    </row>
    <row r="145" spans="1:27" ht="15.75" customHeight="1">
      <c r="A145" s="178"/>
      <c r="B145" s="198"/>
      <c r="C145" s="178"/>
      <c r="D145" s="178"/>
      <c r="E145" s="178"/>
      <c r="F145" s="199"/>
      <c r="G145" s="200"/>
      <c r="H145" s="193"/>
      <c r="I145" s="178"/>
      <c r="J145" s="178"/>
      <c r="K145" s="202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</row>
    <row r="146" spans="1:27" ht="15.75" customHeight="1">
      <c r="A146" s="178"/>
      <c r="B146" s="198"/>
      <c r="C146" s="178"/>
      <c r="D146" s="178"/>
      <c r="E146" s="178"/>
      <c r="F146" s="199"/>
      <c r="G146" s="200"/>
      <c r="H146" s="193"/>
      <c r="I146" s="178"/>
      <c r="J146" s="178"/>
      <c r="K146" s="202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</row>
    <row r="147" spans="1:27" ht="15.75" customHeight="1">
      <c r="A147" s="178"/>
      <c r="B147" s="198"/>
      <c r="C147" s="178"/>
      <c r="D147" s="178"/>
      <c r="E147" s="178"/>
      <c r="F147" s="199"/>
      <c r="G147" s="200"/>
      <c r="H147" s="193"/>
      <c r="I147" s="178"/>
      <c r="J147" s="178"/>
      <c r="K147" s="202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</row>
    <row r="148" spans="1:27" ht="15.75" customHeight="1">
      <c r="A148" s="178"/>
      <c r="B148" s="198"/>
      <c r="C148" s="178"/>
      <c r="D148" s="178"/>
      <c r="E148" s="178"/>
      <c r="F148" s="199"/>
      <c r="G148" s="200"/>
      <c r="H148" s="193"/>
      <c r="I148" s="178"/>
      <c r="J148" s="178"/>
      <c r="K148" s="202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</row>
    <row r="149" spans="1:27" ht="15.75" customHeight="1">
      <c r="A149" s="178"/>
      <c r="B149" s="198"/>
      <c r="C149" s="178"/>
      <c r="D149" s="178"/>
      <c r="E149" s="178"/>
      <c r="F149" s="199"/>
      <c r="G149" s="200"/>
      <c r="H149" s="193"/>
      <c r="I149" s="178"/>
      <c r="J149" s="178"/>
      <c r="K149" s="202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</row>
    <row r="150" spans="1:27" ht="15.75" customHeight="1">
      <c r="A150" s="178"/>
      <c r="B150" s="198"/>
      <c r="C150" s="178"/>
      <c r="D150" s="178"/>
      <c r="E150" s="178"/>
      <c r="F150" s="199"/>
      <c r="G150" s="200"/>
      <c r="H150" s="193"/>
      <c r="I150" s="178"/>
      <c r="J150" s="178"/>
      <c r="K150" s="202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  <c r="AA150" s="178"/>
    </row>
    <row r="151" spans="1:27" ht="15.75" customHeight="1">
      <c r="A151" s="178"/>
      <c r="B151" s="198"/>
      <c r="C151" s="178"/>
      <c r="D151" s="178"/>
      <c r="E151" s="178"/>
      <c r="F151" s="199"/>
      <c r="G151" s="200"/>
      <c r="H151" s="193"/>
      <c r="I151" s="178"/>
      <c r="J151" s="178"/>
      <c r="K151" s="202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</row>
    <row r="152" spans="1:27" ht="15.75" customHeight="1">
      <c r="A152" s="178"/>
      <c r="B152" s="198"/>
      <c r="C152" s="178"/>
      <c r="D152" s="178"/>
      <c r="E152" s="178"/>
      <c r="F152" s="199"/>
      <c r="G152" s="200"/>
      <c r="H152" s="193"/>
      <c r="I152" s="178"/>
      <c r="J152" s="178"/>
      <c r="K152" s="202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</row>
    <row r="153" spans="1:27" ht="15.75" customHeight="1">
      <c r="A153" s="178"/>
      <c r="B153" s="198"/>
      <c r="C153" s="178"/>
      <c r="D153" s="178"/>
      <c r="E153" s="178"/>
      <c r="F153" s="199"/>
      <c r="G153" s="200"/>
      <c r="H153" s="193"/>
      <c r="I153" s="178"/>
      <c r="J153" s="178"/>
      <c r="K153" s="202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  <c r="AA153" s="178"/>
    </row>
    <row r="154" spans="1:27" ht="15.75" customHeight="1">
      <c r="A154" s="178"/>
      <c r="B154" s="198"/>
      <c r="C154" s="178"/>
      <c r="D154" s="178"/>
      <c r="E154" s="178"/>
      <c r="F154" s="199"/>
      <c r="G154" s="200"/>
      <c r="H154" s="193"/>
      <c r="I154" s="178"/>
      <c r="J154" s="178"/>
      <c r="K154" s="202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</row>
    <row r="155" spans="1:27" ht="15.75" customHeight="1">
      <c r="A155" s="178"/>
      <c r="B155" s="198"/>
      <c r="C155" s="178"/>
      <c r="D155" s="178"/>
      <c r="E155" s="178"/>
      <c r="F155" s="199"/>
      <c r="G155" s="200"/>
      <c r="H155" s="193"/>
      <c r="I155" s="178"/>
      <c r="J155" s="178"/>
      <c r="K155" s="202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</row>
    <row r="156" spans="1:27" ht="15.75" customHeight="1">
      <c r="A156" s="178"/>
      <c r="B156" s="198"/>
      <c r="C156" s="178"/>
      <c r="D156" s="178"/>
      <c r="E156" s="178"/>
      <c r="F156" s="199"/>
      <c r="G156" s="200"/>
      <c r="H156" s="193"/>
      <c r="I156" s="178"/>
      <c r="J156" s="178"/>
      <c r="K156" s="202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  <c r="AA156" s="178"/>
    </row>
    <row r="157" spans="1:27" ht="15.75" customHeight="1">
      <c r="A157" s="178"/>
      <c r="B157" s="198"/>
      <c r="C157" s="178"/>
      <c r="D157" s="178"/>
      <c r="E157" s="178"/>
      <c r="F157" s="199"/>
      <c r="G157" s="200"/>
      <c r="H157" s="193"/>
      <c r="I157" s="178"/>
      <c r="J157" s="178"/>
      <c r="K157" s="202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</row>
    <row r="158" spans="1:27" ht="15.75" customHeight="1">
      <c r="A158" s="178"/>
      <c r="B158" s="198"/>
      <c r="C158" s="178"/>
      <c r="D158" s="178"/>
      <c r="E158" s="178"/>
      <c r="F158" s="199"/>
      <c r="G158" s="200"/>
      <c r="H158" s="193"/>
      <c r="I158" s="178"/>
      <c r="J158" s="178"/>
      <c r="K158" s="202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</row>
    <row r="159" spans="1:27" ht="15.75" customHeight="1">
      <c r="A159" s="178"/>
      <c r="B159" s="198"/>
      <c r="C159" s="178"/>
      <c r="D159" s="178"/>
      <c r="E159" s="178"/>
      <c r="F159" s="199"/>
      <c r="G159" s="200"/>
      <c r="H159" s="193"/>
      <c r="I159" s="178"/>
      <c r="J159" s="178"/>
      <c r="K159" s="202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</row>
    <row r="160" spans="1:27" ht="15.75" customHeight="1">
      <c r="A160" s="178"/>
      <c r="B160" s="198"/>
      <c r="C160" s="178"/>
      <c r="D160" s="178"/>
      <c r="E160" s="178"/>
      <c r="F160" s="199"/>
      <c r="G160" s="200"/>
      <c r="H160" s="193"/>
      <c r="I160" s="178"/>
      <c r="J160" s="178"/>
      <c r="K160" s="202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</row>
    <row r="161" spans="1:27" ht="15.75" customHeight="1">
      <c r="A161" s="178"/>
      <c r="B161" s="198"/>
      <c r="C161" s="178"/>
      <c r="D161" s="178"/>
      <c r="E161" s="178"/>
      <c r="F161" s="199"/>
      <c r="G161" s="200"/>
      <c r="H161" s="193"/>
      <c r="I161" s="178"/>
      <c r="J161" s="178"/>
      <c r="K161" s="202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</row>
    <row r="162" spans="1:27" ht="15.75" customHeight="1">
      <c r="A162" s="178"/>
      <c r="B162" s="198"/>
      <c r="C162" s="178"/>
      <c r="D162" s="178"/>
      <c r="E162" s="178"/>
      <c r="F162" s="199"/>
      <c r="G162" s="200"/>
      <c r="H162" s="193"/>
      <c r="I162" s="178"/>
      <c r="J162" s="178"/>
      <c r="K162" s="202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</row>
    <row r="163" spans="1:27" ht="15.75" customHeight="1">
      <c r="A163" s="178"/>
      <c r="B163" s="198"/>
      <c r="C163" s="178"/>
      <c r="D163" s="178"/>
      <c r="E163" s="178"/>
      <c r="F163" s="199"/>
      <c r="G163" s="200"/>
      <c r="H163" s="193"/>
      <c r="I163" s="178"/>
      <c r="J163" s="178"/>
      <c r="K163" s="202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  <c r="AA163" s="178"/>
    </row>
    <row r="164" spans="1:27" ht="15.75" customHeight="1">
      <c r="A164" s="178"/>
      <c r="B164" s="198"/>
      <c r="C164" s="178"/>
      <c r="D164" s="178"/>
      <c r="E164" s="178"/>
      <c r="F164" s="199"/>
      <c r="G164" s="200"/>
      <c r="H164" s="193"/>
      <c r="I164" s="178"/>
      <c r="J164" s="178"/>
      <c r="K164" s="202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  <c r="AA164" s="178"/>
    </row>
    <row r="165" spans="1:27" ht="15.75" customHeight="1">
      <c r="A165" s="178"/>
      <c r="B165" s="198"/>
      <c r="C165" s="178"/>
      <c r="D165" s="178"/>
      <c r="E165" s="178"/>
      <c r="F165" s="199"/>
      <c r="G165" s="200"/>
      <c r="H165" s="193"/>
      <c r="I165" s="178"/>
      <c r="J165" s="178"/>
      <c r="K165" s="202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  <c r="AA165" s="178"/>
    </row>
    <row r="166" spans="1:27" ht="15.75" customHeight="1">
      <c r="A166" s="178"/>
      <c r="B166" s="198"/>
      <c r="C166" s="178"/>
      <c r="D166" s="178"/>
      <c r="E166" s="178"/>
      <c r="F166" s="199"/>
      <c r="G166" s="200"/>
      <c r="H166" s="193"/>
      <c r="I166" s="178"/>
      <c r="J166" s="178"/>
      <c r="K166" s="202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</row>
    <row r="167" spans="1:27" ht="15.75" customHeight="1">
      <c r="A167" s="178"/>
      <c r="B167" s="198"/>
      <c r="C167" s="178"/>
      <c r="D167" s="178"/>
      <c r="E167" s="178"/>
      <c r="F167" s="199"/>
      <c r="G167" s="200"/>
      <c r="H167" s="193"/>
      <c r="I167" s="178"/>
      <c r="J167" s="178"/>
      <c r="K167" s="202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  <c r="AA167" s="178"/>
    </row>
    <row r="168" spans="1:27" ht="15.75" customHeight="1">
      <c r="A168" s="178"/>
      <c r="B168" s="198"/>
      <c r="C168" s="178"/>
      <c r="D168" s="178"/>
      <c r="E168" s="178"/>
      <c r="F168" s="199"/>
      <c r="G168" s="200"/>
      <c r="H168" s="193"/>
      <c r="I168" s="178"/>
      <c r="J168" s="178"/>
      <c r="K168" s="202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  <c r="AA168" s="178"/>
    </row>
    <row r="169" spans="1:27" ht="15.75" customHeight="1">
      <c r="A169" s="178"/>
      <c r="B169" s="198"/>
      <c r="C169" s="178"/>
      <c r="D169" s="178"/>
      <c r="E169" s="178"/>
      <c r="F169" s="199"/>
      <c r="G169" s="200"/>
      <c r="H169" s="193"/>
      <c r="I169" s="178"/>
      <c r="J169" s="178"/>
      <c r="K169" s="202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  <c r="AA169" s="178"/>
    </row>
    <row r="170" spans="1:27" ht="15.75" customHeight="1">
      <c r="A170" s="178"/>
      <c r="B170" s="198"/>
      <c r="C170" s="178"/>
      <c r="D170" s="178"/>
      <c r="E170" s="178"/>
      <c r="F170" s="199"/>
      <c r="G170" s="200"/>
      <c r="H170" s="193"/>
      <c r="I170" s="178"/>
      <c r="J170" s="178"/>
      <c r="K170" s="202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  <c r="AA170" s="178"/>
    </row>
    <row r="171" spans="1:27" ht="15.75" customHeight="1">
      <c r="A171" s="178"/>
      <c r="B171" s="198"/>
      <c r="C171" s="178"/>
      <c r="D171" s="178"/>
      <c r="E171" s="178"/>
      <c r="F171" s="199"/>
      <c r="G171" s="200"/>
      <c r="H171" s="193"/>
      <c r="I171" s="178"/>
      <c r="J171" s="178"/>
      <c r="K171" s="202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  <c r="AA171" s="178"/>
    </row>
    <row r="172" spans="1:27" ht="15.75" customHeight="1">
      <c r="A172" s="178"/>
      <c r="B172" s="198"/>
      <c r="C172" s="178"/>
      <c r="D172" s="178"/>
      <c r="E172" s="178"/>
      <c r="F172" s="199"/>
      <c r="G172" s="200"/>
      <c r="H172" s="193"/>
      <c r="I172" s="178"/>
      <c r="J172" s="178"/>
      <c r="K172" s="202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  <c r="AA172" s="178"/>
    </row>
    <row r="173" spans="1:27" ht="15.75" customHeight="1">
      <c r="A173" s="178"/>
      <c r="B173" s="198"/>
      <c r="C173" s="178"/>
      <c r="D173" s="178"/>
      <c r="E173" s="178"/>
      <c r="F173" s="199"/>
      <c r="G173" s="200"/>
      <c r="H173" s="193"/>
      <c r="I173" s="178"/>
      <c r="J173" s="178"/>
      <c r="K173" s="202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</row>
    <row r="174" spans="1:27" ht="15.75" customHeight="1">
      <c r="A174" s="178"/>
      <c r="B174" s="198"/>
      <c r="C174" s="178"/>
      <c r="D174" s="178"/>
      <c r="E174" s="178"/>
      <c r="F174" s="199"/>
      <c r="G174" s="200"/>
      <c r="H174" s="193"/>
      <c r="I174" s="178"/>
      <c r="J174" s="178"/>
      <c r="K174" s="202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</row>
    <row r="175" spans="1:27" ht="15.75" customHeight="1">
      <c r="A175" s="178"/>
      <c r="B175" s="198"/>
      <c r="C175" s="178"/>
      <c r="D175" s="178"/>
      <c r="E175" s="178"/>
      <c r="F175" s="199"/>
      <c r="G175" s="200"/>
      <c r="H175" s="193"/>
      <c r="I175" s="178"/>
      <c r="J175" s="178"/>
      <c r="K175" s="202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</row>
    <row r="176" spans="1:27" ht="15.75" customHeight="1">
      <c r="A176" s="178"/>
      <c r="B176" s="198"/>
      <c r="C176" s="178"/>
      <c r="D176" s="178"/>
      <c r="E176" s="178"/>
      <c r="F176" s="199"/>
      <c r="G176" s="200"/>
      <c r="H176" s="193"/>
      <c r="I176" s="178"/>
      <c r="J176" s="178"/>
      <c r="K176" s="202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</row>
    <row r="177" spans="1:27" ht="15.75" customHeight="1">
      <c r="A177" s="178"/>
      <c r="B177" s="198"/>
      <c r="C177" s="178"/>
      <c r="D177" s="178"/>
      <c r="E177" s="178"/>
      <c r="F177" s="199"/>
      <c r="G177" s="200"/>
      <c r="H177" s="193"/>
      <c r="I177" s="178"/>
      <c r="J177" s="178"/>
      <c r="K177" s="202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  <c r="AA177" s="178"/>
    </row>
    <row r="178" spans="1:27" ht="15.75" customHeight="1">
      <c r="A178" s="178"/>
      <c r="B178" s="198"/>
      <c r="C178" s="178"/>
      <c r="D178" s="178"/>
      <c r="E178" s="178"/>
      <c r="F178" s="199"/>
      <c r="G178" s="200"/>
      <c r="H178" s="193"/>
      <c r="I178" s="178"/>
      <c r="J178" s="178"/>
      <c r="K178" s="202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  <c r="AA178" s="178"/>
    </row>
    <row r="179" spans="1:27" ht="15.75" customHeight="1">
      <c r="A179" s="178"/>
      <c r="B179" s="198"/>
      <c r="C179" s="178"/>
      <c r="D179" s="178"/>
      <c r="E179" s="178"/>
      <c r="F179" s="199"/>
      <c r="G179" s="200"/>
      <c r="H179" s="193"/>
      <c r="I179" s="178"/>
      <c r="J179" s="178"/>
      <c r="K179" s="202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  <c r="AA179" s="178"/>
    </row>
    <row r="180" spans="1:27" ht="15.75" customHeight="1">
      <c r="A180" s="178"/>
      <c r="B180" s="198"/>
      <c r="C180" s="178"/>
      <c r="D180" s="178"/>
      <c r="E180" s="178"/>
      <c r="F180" s="199"/>
      <c r="G180" s="200"/>
      <c r="H180" s="193"/>
      <c r="I180" s="178"/>
      <c r="J180" s="178"/>
      <c r="K180" s="202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  <c r="AA180" s="178"/>
    </row>
    <row r="181" spans="1:27" ht="15.75" customHeight="1">
      <c r="A181" s="178"/>
      <c r="B181" s="198"/>
      <c r="C181" s="178"/>
      <c r="D181" s="178"/>
      <c r="E181" s="178"/>
      <c r="F181" s="199"/>
      <c r="G181" s="200"/>
      <c r="H181" s="193"/>
      <c r="I181" s="178"/>
      <c r="J181" s="178"/>
      <c r="K181" s="202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  <c r="AA181" s="178"/>
    </row>
    <row r="182" spans="1:27" ht="15.75" customHeight="1">
      <c r="A182" s="178"/>
      <c r="B182" s="198"/>
      <c r="C182" s="178"/>
      <c r="D182" s="178"/>
      <c r="E182" s="178"/>
      <c r="F182" s="199"/>
      <c r="G182" s="200"/>
      <c r="H182" s="193"/>
      <c r="I182" s="178"/>
      <c r="J182" s="178"/>
      <c r="K182" s="202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  <c r="AA182" s="178"/>
    </row>
    <row r="183" spans="1:27" ht="15.75" customHeight="1">
      <c r="A183" s="178"/>
      <c r="B183" s="198"/>
      <c r="C183" s="178"/>
      <c r="D183" s="178"/>
      <c r="E183" s="178"/>
      <c r="F183" s="199"/>
      <c r="G183" s="200"/>
      <c r="H183" s="193"/>
      <c r="I183" s="178"/>
      <c r="J183" s="178"/>
      <c r="K183" s="202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  <c r="AA183" s="178"/>
    </row>
    <row r="184" spans="1:27" ht="15.75" customHeight="1">
      <c r="A184" s="178"/>
      <c r="B184" s="198"/>
      <c r="C184" s="178"/>
      <c r="D184" s="178"/>
      <c r="E184" s="178"/>
      <c r="F184" s="199"/>
      <c r="G184" s="200"/>
      <c r="H184" s="193"/>
      <c r="I184" s="178"/>
      <c r="J184" s="178"/>
      <c r="K184" s="202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  <c r="AA184" s="178"/>
    </row>
    <row r="185" spans="1:27" ht="15.75" customHeight="1">
      <c r="A185" s="178"/>
      <c r="B185" s="198"/>
      <c r="C185" s="178"/>
      <c r="D185" s="178"/>
      <c r="E185" s="178"/>
      <c r="F185" s="199"/>
      <c r="G185" s="200"/>
      <c r="H185" s="193"/>
      <c r="I185" s="178"/>
      <c r="J185" s="178"/>
      <c r="K185" s="202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</row>
    <row r="186" spans="1:27" ht="15.75" customHeight="1">
      <c r="A186" s="178"/>
      <c r="B186" s="198"/>
      <c r="C186" s="178"/>
      <c r="D186" s="178"/>
      <c r="E186" s="178"/>
      <c r="F186" s="199"/>
      <c r="G186" s="200"/>
      <c r="H186" s="193"/>
      <c r="I186" s="178"/>
      <c r="J186" s="178"/>
      <c r="K186" s="202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</row>
    <row r="187" spans="1:27" ht="15.75" customHeight="1">
      <c r="A187" s="178"/>
      <c r="B187" s="198"/>
      <c r="C187" s="178"/>
      <c r="D187" s="178"/>
      <c r="E187" s="178"/>
      <c r="F187" s="199"/>
      <c r="G187" s="200"/>
      <c r="H187" s="193"/>
      <c r="I187" s="178"/>
      <c r="J187" s="178"/>
      <c r="K187" s="202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</row>
    <row r="188" spans="1:27" ht="15.75" customHeight="1">
      <c r="A188" s="178"/>
      <c r="B188" s="198"/>
      <c r="C188" s="178"/>
      <c r="D188" s="178"/>
      <c r="E188" s="178"/>
      <c r="F188" s="199"/>
      <c r="G188" s="200"/>
      <c r="H188" s="193"/>
      <c r="I188" s="178"/>
      <c r="J188" s="178"/>
      <c r="K188" s="202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</row>
    <row r="189" spans="1:27" ht="15.75" customHeight="1">
      <c r="A189" s="178"/>
      <c r="B189" s="198"/>
      <c r="C189" s="178"/>
      <c r="D189" s="178"/>
      <c r="E189" s="178"/>
      <c r="F189" s="199"/>
      <c r="G189" s="200"/>
      <c r="H189" s="193"/>
      <c r="I189" s="178"/>
      <c r="J189" s="178"/>
      <c r="K189" s="202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</row>
    <row r="190" spans="1:27" ht="15.75" customHeight="1">
      <c r="A190" s="178"/>
      <c r="B190" s="198"/>
      <c r="C190" s="178"/>
      <c r="D190" s="178"/>
      <c r="E190" s="178"/>
      <c r="F190" s="199"/>
      <c r="G190" s="200"/>
      <c r="H190" s="193"/>
      <c r="I190" s="178"/>
      <c r="J190" s="178"/>
      <c r="K190" s="202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  <c r="AA190" s="178"/>
    </row>
    <row r="191" spans="1:27" ht="15.75" customHeight="1">
      <c r="A191" s="178"/>
      <c r="B191" s="198"/>
      <c r="C191" s="178"/>
      <c r="D191" s="178"/>
      <c r="E191" s="178"/>
      <c r="F191" s="199"/>
      <c r="G191" s="200"/>
      <c r="H191" s="193"/>
      <c r="I191" s="178"/>
      <c r="J191" s="178"/>
      <c r="K191" s="202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</row>
    <row r="192" spans="1:27" ht="15.75" customHeight="1">
      <c r="A192" s="178"/>
      <c r="B192" s="198"/>
      <c r="C192" s="178"/>
      <c r="D192" s="178"/>
      <c r="E192" s="178"/>
      <c r="F192" s="199"/>
      <c r="G192" s="200"/>
      <c r="H192" s="193"/>
      <c r="I192" s="178"/>
      <c r="J192" s="178"/>
      <c r="K192" s="202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  <c r="AA192" s="178"/>
    </row>
    <row r="193" spans="1:27" ht="15.75" customHeight="1">
      <c r="A193" s="178"/>
      <c r="B193" s="198"/>
      <c r="C193" s="178"/>
      <c r="D193" s="178"/>
      <c r="E193" s="178"/>
      <c r="F193" s="199"/>
      <c r="G193" s="200"/>
      <c r="H193" s="193"/>
      <c r="I193" s="178"/>
      <c r="J193" s="178"/>
      <c r="K193" s="202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</row>
    <row r="194" spans="1:27" ht="15.75" customHeight="1">
      <c r="A194" s="178"/>
      <c r="B194" s="198"/>
      <c r="C194" s="178"/>
      <c r="D194" s="178"/>
      <c r="E194" s="178"/>
      <c r="F194" s="199"/>
      <c r="G194" s="200"/>
      <c r="H194" s="193"/>
      <c r="I194" s="178"/>
      <c r="J194" s="178"/>
      <c r="K194" s="202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</row>
    <row r="195" spans="1:27" ht="15.75" customHeight="1">
      <c r="A195" s="178"/>
      <c r="B195" s="198"/>
      <c r="C195" s="178"/>
      <c r="D195" s="178"/>
      <c r="E195" s="178"/>
      <c r="F195" s="199"/>
      <c r="G195" s="200"/>
      <c r="H195" s="193"/>
      <c r="I195" s="178"/>
      <c r="J195" s="178"/>
      <c r="K195" s="202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  <c r="AA195" s="178"/>
    </row>
    <row r="196" spans="1:27" ht="15.75" customHeight="1">
      <c r="A196" s="178"/>
      <c r="B196" s="198"/>
      <c r="C196" s="178"/>
      <c r="D196" s="178"/>
      <c r="E196" s="178"/>
      <c r="F196" s="199"/>
      <c r="G196" s="200"/>
      <c r="H196" s="193"/>
      <c r="I196" s="178"/>
      <c r="J196" s="178"/>
      <c r="K196" s="202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  <c r="AA196" s="178"/>
    </row>
    <row r="197" spans="1:27" ht="15.75" customHeight="1">
      <c r="A197" s="178"/>
      <c r="B197" s="198"/>
      <c r="C197" s="178"/>
      <c r="D197" s="178"/>
      <c r="E197" s="178"/>
      <c r="F197" s="199"/>
      <c r="G197" s="200"/>
      <c r="H197" s="193"/>
      <c r="I197" s="178"/>
      <c r="J197" s="178"/>
      <c r="K197" s="202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  <c r="AA197" s="178"/>
    </row>
    <row r="198" spans="1:27" ht="15.75" customHeight="1">
      <c r="A198" s="178"/>
      <c r="B198" s="198"/>
      <c r="C198" s="178"/>
      <c r="D198" s="178"/>
      <c r="E198" s="178"/>
      <c r="F198" s="199"/>
      <c r="G198" s="200"/>
      <c r="H198" s="193"/>
      <c r="I198" s="178"/>
      <c r="J198" s="178"/>
      <c r="K198" s="202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  <c r="AA198" s="178"/>
    </row>
    <row r="199" spans="1:27" ht="15.75" customHeight="1">
      <c r="A199" s="178"/>
      <c r="B199" s="198"/>
      <c r="C199" s="178"/>
      <c r="D199" s="178"/>
      <c r="E199" s="178"/>
      <c r="F199" s="199"/>
      <c r="G199" s="200"/>
      <c r="H199" s="193"/>
      <c r="I199" s="178"/>
      <c r="J199" s="178"/>
      <c r="K199" s="202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  <c r="AA199" s="178"/>
    </row>
    <row r="200" spans="1:27" ht="15.75" customHeight="1">
      <c r="A200" s="178"/>
      <c r="B200" s="198"/>
      <c r="C200" s="178"/>
      <c r="D200" s="178"/>
      <c r="E200" s="178"/>
      <c r="F200" s="199"/>
      <c r="G200" s="200"/>
      <c r="H200" s="193"/>
      <c r="I200" s="178"/>
      <c r="J200" s="178"/>
      <c r="K200" s="202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  <c r="AA200" s="178"/>
    </row>
    <row r="201" spans="1:27" ht="15.75" customHeight="1">
      <c r="A201" s="178"/>
      <c r="B201" s="198"/>
      <c r="C201" s="178"/>
      <c r="D201" s="178"/>
      <c r="E201" s="178"/>
      <c r="F201" s="199"/>
      <c r="G201" s="200"/>
      <c r="H201" s="193"/>
      <c r="I201" s="178"/>
      <c r="J201" s="178"/>
      <c r="K201" s="202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78"/>
    </row>
    <row r="202" spans="1:27" ht="15.75" customHeight="1">
      <c r="A202" s="178"/>
      <c r="B202" s="198"/>
      <c r="C202" s="178"/>
      <c r="D202" s="178"/>
      <c r="E202" s="178"/>
      <c r="F202" s="199"/>
      <c r="G202" s="200"/>
      <c r="H202" s="193"/>
      <c r="I202" s="178"/>
      <c r="J202" s="178"/>
      <c r="K202" s="202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  <c r="AA202" s="178"/>
    </row>
    <row r="203" spans="1:27" ht="15.75" customHeight="1">
      <c r="A203" s="178"/>
      <c r="B203" s="198"/>
      <c r="C203" s="178"/>
      <c r="D203" s="178"/>
      <c r="E203" s="178"/>
      <c r="F203" s="199"/>
      <c r="G203" s="200"/>
      <c r="H203" s="193"/>
      <c r="I203" s="178"/>
      <c r="J203" s="178"/>
      <c r="K203" s="202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  <c r="AA203" s="178"/>
    </row>
    <row r="204" spans="1:27" ht="15.75" customHeight="1">
      <c r="A204" s="178"/>
      <c r="B204" s="198"/>
      <c r="C204" s="178"/>
      <c r="D204" s="178"/>
      <c r="E204" s="178"/>
      <c r="F204" s="199"/>
      <c r="G204" s="200"/>
      <c r="H204" s="193"/>
      <c r="I204" s="178"/>
      <c r="J204" s="178"/>
      <c r="K204" s="202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  <c r="AA204" s="178"/>
    </row>
    <row r="205" spans="1:27" ht="15.75" customHeight="1">
      <c r="A205" s="178"/>
      <c r="B205" s="198"/>
      <c r="C205" s="178"/>
      <c r="D205" s="178"/>
      <c r="E205" s="178"/>
      <c r="F205" s="199"/>
      <c r="G205" s="200"/>
      <c r="H205" s="193"/>
      <c r="I205" s="178"/>
      <c r="J205" s="178"/>
      <c r="K205" s="202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  <c r="AA205" s="178"/>
    </row>
    <row r="206" spans="1:27" ht="15.75" customHeight="1">
      <c r="A206" s="178"/>
      <c r="B206" s="198"/>
      <c r="C206" s="178"/>
      <c r="D206" s="178"/>
      <c r="E206" s="178"/>
      <c r="F206" s="199"/>
      <c r="G206" s="200"/>
      <c r="H206" s="193"/>
      <c r="I206" s="178"/>
      <c r="J206" s="178"/>
      <c r="K206" s="202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  <c r="AA206" s="178"/>
    </row>
    <row r="207" spans="1:27" ht="15.75" customHeight="1">
      <c r="A207" s="178"/>
      <c r="B207" s="198"/>
      <c r="C207" s="178"/>
      <c r="D207" s="178"/>
      <c r="E207" s="178"/>
      <c r="F207" s="199"/>
      <c r="G207" s="200"/>
      <c r="H207" s="193"/>
      <c r="I207" s="178"/>
      <c r="J207" s="178"/>
      <c r="K207" s="202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  <c r="AA207" s="178"/>
    </row>
    <row r="208" spans="1:27" ht="15.75" customHeight="1">
      <c r="A208" s="178"/>
      <c r="B208" s="198"/>
      <c r="C208" s="178"/>
      <c r="D208" s="178"/>
      <c r="E208" s="178"/>
      <c r="F208" s="199"/>
      <c r="G208" s="200"/>
      <c r="H208" s="193"/>
      <c r="I208" s="178"/>
      <c r="J208" s="178"/>
      <c r="K208" s="202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  <c r="AA208" s="178"/>
    </row>
    <row r="209" spans="1:27" ht="15.75" customHeight="1">
      <c r="A209" s="178"/>
      <c r="B209" s="198"/>
      <c r="C209" s="178"/>
      <c r="D209" s="178"/>
      <c r="E209" s="178"/>
      <c r="F209" s="199"/>
      <c r="G209" s="200"/>
      <c r="H209" s="193"/>
      <c r="I209" s="178"/>
      <c r="J209" s="178"/>
      <c r="K209" s="202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  <c r="AA209" s="178"/>
    </row>
    <row r="210" spans="1:27" ht="15.75" customHeight="1">
      <c r="A210" s="178"/>
      <c r="B210" s="198"/>
      <c r="C210" s="178"/>
      <c r="D210" s="178"/>
      <c r="E210" s="178"/>
      <c r="F210" s="199"/>
      <c r="G210" s="200"/>
      <c r="H210" s="193"/>
      <c r="I210" s="178"/>
      <c r="J210" s="178"/>
      <c r="K210" s="202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  <c r="AA210" s="178"/>
    </row>
    <row r="211" spans="1:27" ht="15.75" customHeight="1">
      <c r="A211" s="178"/>
      <c r="B211" s="198"/>
      <c r="C211" s="178"/>
      <c r="D211" s="178"/>
      <c r="E211" s="178"/>
      <c r="F211" s="199"/>
      <c r="G211" s="200"/>
      <c r="H211" s="193"/>
      <c r="I211" s="178"/>
      <c r="J211" s="178"/>
      <c r="K211" s="202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  <c r="AA211" s="178"/>
    </row>
    <row r="212" spans="1:27" ht="15.75" customHeight="1">
      <c r="A212" s="178"/>
      <c r="B212" s="198"/>
      <c r="C212" s="178"/>
      <c r="D212" s="178"/>
      <c r="E212" s="178"/>
      <c r="F212" s="199"/>
      <c r="G212" s="200"/>
      <c r="H212" s="193"/>
      <c r="I212" s="178"/>
      <c r="J212" s="178"/>
      <c r="K212" s="202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  <c r="AA212" s="178"/>
    </row>
    <row r="213" spans="1:27" ht="15.75" customHeight="1">
      <c r="A213" s="178"/>
      <c r="B213" s="198"/>
      <c r="C213" s="178"/>
      <c r="D213" s="178"/>
      <c r="E213" s="178"/>
      <c r="F213" s="199"/>
      <c r="G213" s="200"/>
      <c r="H213" s="193"/>
      <c r="I213" s="178"/>
      <c r="J213" s="178"/>
      <c r="K213" s="202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  <c r="AA213" s="178"/>
    </row>
    <row r="214" spans="1:27" ht="15.75" customHeight="1">
      <c r="A214" s="178"/>
      <c r="B214" s="198"/>
      <c r="C214" s="178"/>
      <c r="D214" s="178"/>
      <c r="E214" s="178"/>
      <c r="F214" s="199"/>
      <c r="G214" s="200"/>
      <c r="H214" s="193"/>
      <c r="I214" s="178"/>
      <c r="J214" s="178"/>
      <c r="K214" s="202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  <c r="AA214" s="178"/>
    </row>
    <row r="215" spans="1:27" ht="15.75" customHeight="1">
      <c r="A215" s="178"/>
      <c r="B215" s="198"/>
      <c r="C215" s="178"/>
      <c r="D215" s="178"/>
      <c r="E215" s="178"/>
      <c r="F215" s="199"/>
      <c r="G215" s="200"/>
      <c r="H215" s="193"/>
      <c r="I215" s="178"/>
      <c r="J215" s="178"/>
      <c r="K215" s="202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  <c r="AA215" s="178"/>
    </row>
    <row r="216" spans="1:27" ht="15.75" customHeight="1">
      <c r="A216" s="178"/>
      <c r="B216" s="198"/>
      <c r="C216" s="178"/>
      <c r="D216" s="178"/>
      <c r="E216" s="178"/>
      <c r="F216" s="199"/>
      <c r="G216" s="200"/>
      <c r="H216" s="193"/>
      <c r="I216" s="178"/>
      <c r="J216" s="178"/>
      <c r="K216" s="202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  <c r="AA216" s="178"/>
    </row>
    <row r="217" spans="1:27" ht="15.75" customHeight="1">
      <c r="A217" s="178"/>
      <c r="B217" s="198"/>
      <c r="C217" s="178"/>
      <c r="D217" s="178"/>
      <c r="E217" s="178"/>
      <c r="F217" s="199"/>
      <c r="G217" s="200"/>
      <c r="H217" s="193"/>
      <c r="I217" s="178"/>
      <c r="J217" s="178"/>
      <c r="K217" s="202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  <c r="AA217" s="178"/>
    </row>
    <row r="218" spans="1:27" ht="15.75" customHeight="1">
      <c r="A218" s="178"/>
      <c r="B218" s="198"/>
      <c r="C218" s="178"/>
      <c r="D218" s="178"/>
      <c r="E218" s="178"/>
      <c r="F218" s="199"/>
      <c r="G218" s="200"/>
      <c r="H218" s="193"/>
      <c r="I218" s="178"/>
      <c r="J218" s="178"/>
      <c r="K218" s="202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  <c r="AA218" s="178"/>
    </row>
    <row r="219" spans="1:27" ht="15.75" customHeight="1">
      <c r="A219" s="178"/>
      <c r="B219" s="198"/>
      <c r="C219" s="178"/>
      <c r="D219" s="178"/>
      <c r="E219" s="178"/>
      <c r="F219" s="199"/>
      <c r="G219" s="200"/>
      <c r="H219" s="193"/>
      <c r="I219" s="178"/>
      <c r="J219" s="178"/>
      <c r="K219" s="202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  <c r="AA219" s="178"/>
    </row>
    <row r="220" spans="1:27" ht="15.75" customHeight="1">
      <c r="A220" s="178"/>
      <c r="B220" s="198"/>
      <c r="C220" s="178"/>
      <c r="D220" s="178"/>
      <c r="E220" s="178"/>
      <c r="F220" s="199"/>
      <c r="G220" s="200"/>
      <c r="H220" s="193"/>
      <c r="I220" s="178"/>
      <c r="J220" s="178"/>
      <c r="K220" s="202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  <c r="AA220" s="178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algorithmName="SHA-512" hashValue="bvgIHaPx3EP0SuUgzfX/gglcU5+IHRQWfig/Byf+QmPf4/iQhycLZvoEG9OnqZ2qDlg7FEOuRezEHLYQgb6g5g==" saltValue="SukPrToRNl83elvMtBwauA==" spinCount="100000" sheet="1" objects="1" scenarios="1" selectLockedCells="1" selectUnlockedCells="1"/>
  <mergeCells count="3">
    <mergeCell ref="I5:J5"/>
    <mergeCell ref="D13:L13"/>
    <mergeCell ref="L1:N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H12" sqref="A1:XFD1048576"/>
    </sheetView>
  </sheetViews>
  <sheetFormatPr defaultColWidth="14.42578125" defaultRowHeight="15" customHeight="1"/>
  <cols>
    <col min="1" max="1" width="8" style="36" customWidth="1"/>
    <col min="2" max="6" width="18.7109375" style="36" customWidth="1"/>
    <col min="7" max="7" width="4.85546875" style="36" customWidth="1"/>
    <col min="8" max="8" width="14.42578125" style="36"/>
    <col min="9" max="9" width="22.7109375" style="36" customWidth="1"/>
    <col min="10" max="10" width="16.5703125" style="36" customWidth="1"/>
    <col min="11" max="11" width="20.140625" style="36" customWidth="1"/>
    <col min="12" max="12" width="22.28515625" style="36" customWidth="1"/>
    <col min="13" max="16384" width="14.42578125" style="36"/>
  </cols>
  <sheetData>
    <row r="1" spans="1:26" ht="40.5" customHeight="1">
      <c r="A1" s="151" t="s">
        <v>80</v>
      </c>
      <c r="B1" s="152"/>
      <c r="C1" s="151"/>
      <c r="D1" s="151"/>
      <c r="E1" s="203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>
      <c r="A2" s="178"/>
      <c r="B2" s="198"/>
      <c r="C2" s="178"/>
      <c r="D2" s="178"/>
      <c r="E2" s="18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6" ht="18">
      <c r="A3" s="178"/>
      <c r="B3" s="204" t="s">
        <v>81</v>
      </c>
      <c r="C3" s="178"/>
      <c r="D3" s="178"/>
      <c r="E3" s="188"/>
      <c r="F3" s="178" t="s">
        <v>8</v>
      </c>
      <c r="G3" s="178" t="s">
        <v>8</v>
      </c>
      <c r="H3" s="178" t="s">
        <v>8</v>
      </c>
      <c r="I3" s="178" t="s">
        <v>8</v>
      </c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6" ht="18">
      <c r="A4" s="178"/>
      <c r="B4" s="198"/>
      <c r="C4" s="178"/>
      <c r="D4" s="178"/>
      <c r="E4" s="18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6" ht="18">
      <c r="A5" s="178"/>
      <c r="B5" s="198" t="s">
        <v>82</v>
      </c>
      <c r="C5" s="178" t="s">
        <v>83</v>
      </c>
      <c r="D5" s="178"/>
      <c r="E5" s="18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</row>
    <row r="6" spans="1:26" ht="18">
      <c r="A6" s="178"/>
      <c r="B6" s="198" t="s">
        <v>44</v>
      </c>
      <c r="C6" s="178" t="s">
        <v>84</v>
      </c>
      <c r="D6" s="178"/>
      <c r="E6" s="18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</row>
    <row r="7" spans="1:26" ht="18">
      <c r="A7" s="178"/>
      <c r="B7" s="198" t="s">
        <v>85</v>
      </c>
      <c r="C7" s="178" t="s">
        <v>86</v>
      </c>
      <c r="D7" s="178"/>
      <c r="E7" s="18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:26" ht="18">
      <c r="A8" s="178"/>
      <c r="B8" s="198" t="s">
        <v>87</v>
      </c>
      <c r="C8" s="178" t="s">
        <v>88</v>
      </c>
      <c r="D8" s="178"/>
      <c r="E8" s="18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:26" ht="18">
      <c r="A9" s="178"/>
      <c r="B9" s="198"/>
      <c r="C9" s="178"/>
      <c r="D9" s="178"/>
      <c r="E9" s="18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:26" ht="18">
      <c r="A10" s="178" t="s">
        <v>89</v>
      </c>
      <c r="B10" s="198"/>
      <c r="C10" s="178"/>
      <c r="D10" s="178"/>
      <c r="E10" s="18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:26" ht="18">
      <c r="A11" s="178"/>
      <c r="B11" s="198"/>
      <c r="C11" s="178"/>
      <c r="D11" s="178"/>
      <c r="E11" s="18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:26" ht="18">
      <c r="A12" s="178"/>
      <c r="B12" s="198" t="s">
        <v>90</v>
      </c>
      <c r="C12" s="205" t="s">
        <v>91</v>
      </c>
      <c r="D12" s="206"/>
      <c r="E12" s="206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:26" ht="18">
      <c r="A13" s="178"/>
      <c r="B13" s="198"/>
      <c r="C13" s="207" t="s">
        <v>92</v>
      </c>
      <c r="D13" s="206"/>
      <c r="E13" s="206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:26" ht="15.75" customHeight="1">
      <c r="A14" s="178"/>
      <c r="B14" s="198"/>
      <c r="C14" s="178"/>
      <c r="D14" s="178"/>
      <c r="E14" s="188"/>
      <c r="F14" s="178"/>
      <c r="G14" s="178"/>
      <c r="H14" s="178"/>
      <c r="I14" s="194" t="s">
        <v>8</v>
      </c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:26" ht="15.75" customHeight="1">
      <c r="A15" s="178"/>
      <c r="B15" s="198"/>
      <c r="C15" s="178"/>
      <c r="D15" s="178"/>
      <c r="E15" s="18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:26" ht="15.75" customHeight="1">
      <c r="A16" s="178"/>
      <c r="B16" s="198"/>
      <c r="C16" s="178"/>
      <c r="D16" s="178"/>
      <c r="E16" s="18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:26" ht="15.75" customHeight="1">
      <c r="A17" s="178"/>
      <c r="B17" s="198"/>
      <c r="C17" s="178"/>
      <c r="D17" s="178"/>
      <c r="E17" s="18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:26" ht="15.75" customHeight="1">
      <c r="A18" s="178"/>
      <c r="B18" s="198"/>
      <c r="C18" s="178"/>
      <c r="D18" s="178"/>
      <c r="E18" s="18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:26" ht="15.75" customHeight="1">
      <c r="A19" s="178"/>
      <c r="B19" s="198"/>
      <c r="C19" s="178"/>
      <c r="D19" s="178"/>
      <c r="E19" s="18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:26" ht="15.75" customHeight="1">
      <c r="A20" s="178"/>
      <c r="B20" s="198"/>
      <c r="C20" s="178"/>
      <c r="D20" s="178"/>
      <c r="E20" s="18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:26" ht="15.75" customHeight="1">
      <c r="A21" s="178"/>
      <c r="B21" s="198"/>
      <c r="C21" s="178"/>
      <c r="D21" s="178"/>
      <c r="E21" s="18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:26" ht="15.75" customHeight="1">
      <c r="A22" s="178"/>
      <c r="B22" s="198"/>
      <c r="C22" s="178"/>
      <c r="D22" s="178"/>
      <c r="E22" s="18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:26" ht="15.75" customHeight="1">
      <c r="A23" s="178"/>
      <c r="B23" s="198"/>
      <c r="C23" s="178"/>
      <c r="D23" s="178"/>
      <c r="E23" s="18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:26" ht="15.75" customHeight="1">
      <c r="A24" s="178"/>
      <c r="B24" s="198"/>
      <c r="C24" s="178"/>
      <c r="D24" s="178"/>
      <c r="E24" s="18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:26" ht="15.75" customHeight="1">
      <c r="A25" s="178"/>
      <c r="B25" s="198"/>
      <c r="C25" s="178"/>
      <c r="D25" s="178"/>
      <c r="E25" s="18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:26" ht="15.75" customHeight="1">
      <c r="A26" s="178"/>
      <c r="B26" s="198"/>
      <c r="C26" s="178"/>
      <c r="D26" s="178"/>
      <c r="E26" s="18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:26" ht="15.75" customHeight="1">
      <c r="A27" s="178"/>
      <c r="B27" s="198"/>
      <c r="C27" s="178"/>
      <c r="D27" s="178"/>
      <c r="E27" s="18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:26" ht="15.75" customHeight="1">
      <c r="A28" s="178"/>
      <c r="B28" s="198"/>
      <c r="C28" s="178"/>
      <c r="D28" s="178"/>
      <c r="E28" s="18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:26" ht="15.75" customHeight="1">
      <c r="A29" s="178"/>
      <c r="B29" s="198"/>
      <c r="C29" s="178"/>
      <c r="D29" s="178"/>
      <c r="E29" s="18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:26" ht="15.75" customHeight="1">
      <c r="A30" s="178"/>
      <c r="B30" s="198"/>
      <c r="C30" s="178"/>
      <c r="D30" s="178"/>
      <c r="E30" s="18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:26" ht="15.75" customHeight="1">
      <c r="A31" s="178"/>
      <c r="B31" s="198"/>
      <c r="C31" s="178"/>
      <c r="D31" s="178"/>
      <c r="E31" s="18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:26" ht="15.75" customHeight="1">
      <c r="A32" s="178"/>
      <c r="B32" s="198"/>
      <c r="C32" s="178"/>
      <c r="D32" s="178"/>
      <c r="E32" s="18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:26" ht="15.75" customHeight="1">
      <c r="A33" s="178"/>
      <c r="B33" s="198"/>
      <c r="C33" s="178"/>
      <c r="D33" s="178"/>
      <c r="E33" s="18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:26" ht="15.75" customHeight="1">
      <c r="A34" s="178"/>
      <c r="B34" s="198"/>
      <c r="C34" s="178"/>
      <c r="D34" s="178"/>
      <c r="E34" s="18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:26" ht="15.75" customHeight="1">
      <c r="A35" s="178"/>
      <c r="B35" s="198"/>
      <c r="C35" s="178"/>
      <c r="D35" s="178"/>
      <c r="E35" s="18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:26" ht="15.75" customHeight="1">
      <c r="A36" s="178"/>
      <c r="B36" s="198"/>
      <c r="C36" s="178"/>
      <c r="D36" s="178"/>
      <c r="E36" s="18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:26" ht="15.75" customHeight="1">
      <c r="A37" s="178"/>
      <c r="B37" s="198"/>
      <c r="C37" s="178"/>
      <c r="D37" s="178"/>
      <c r="E37" s="18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:26" ht="15.75" customHeight="1">
      <c r="A38" s="178"/>
      <c r="B38" s="198"/>
      <c r="C38" s="178"/>
      <c r="D38" s="178"/>
      <c r="E38" s="18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  <row r="39" spans="1:26" ht="15.75" customHeight="1">
      <c r="A39" s="178"/>
      <c r="B39" s="198"/>
      <c r="C39" s="178"/>
      <c r="D39" s="178"/>
      <c r="E39" s="18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</row>
    <row r="40" spans="1:26" ht="15.75" customHeight="1">
      <c r="A40" s="178"/>
      <c r="B40" s="198"/>
      <c r="C40" s="178"/>
      <c r="D40" s="178"/>
      <c r="E40" s="18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</row>
    <row r="41" spans="1:26" ht="15.75" customHeight="1">
      <c r="A41" s="178"/>
      <c r="B41" s="198"/>
      <c r="C41" s="178"/>
      <c r="D41" s="178"/>
      <c r="E41" s="18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</row>
    <row r="42" spans="1:26" ht="15.75" customHeight="1">
      <c r="A42" s="178"/>
      <c r="B42" s="198"/>
      <c r="C42" s="178"/>
      <c r="D42" s="178"/>
      <c r="E42" s="18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</row>
    <row r="43" spans="1:26" ht="15.75" customHeight="1">
      <c r="A43" s="178"/>
      <c r="B43" s="198"/>
      <c r="C43" s="178"/>
      <c r="D43" s="178"/>
      <c r="E43" s="18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</row>
    <row r="44" spans="1:26" ht="15.75" customHeight="1">
      <c r="A44" s="178"/>
      <c r="B44" s="198"/>
      <c r="C44" s="178"/>
      <c r="D44" s="178"/>
      <c r="E44" s="18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</row>
    <row r="45" spans="1:26" ht="15.75" customHeight="1">
      <c r="A45" s="178"/>
      <c r="B45" s="198"/>
      <c r="C45" s="178"/>
      <c r="D45" s="178"/>
      <c r="E45" s="18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</row>
    <row r="46" spans="1:26" ht="15.75" customHeight="1">
      <c r="A46" s="178"/>
      <c r="B46" s="198"/>
      <c r="C46" s="178"/>
      <c r="D46" s="178"/>
      <c r="E46" s="18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</row>
    <row r="47" spans="1:26" ht="15.75" customHeight="1">
      <c r="A47" s="178"/>
      <c r="B47" s="198"/>
      <c r="C47" s="178"/>
      <c r="D47" s="178"/>
      <c r="E47" s="18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</row>
    <row r="48" spans="1:26" ht="15.75" customHeight="1">
      <c r="A48" s="178"/>
      <c r="B48" s="198"/>
      <c r="C48" s="178"/>
      <c r="D48" s="178"/>
      <c r="E48" s="18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</row>
    <row r="49" spans="1:26" ht="15.75" customHeight="1">
      <c r="A49" s="178"/>
      <c r="B49" s="198"/>
      <c r="C49" s="178"/>
      <c r="D49" s="178"/>
      <c r="E49" s="18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</row>
    <row r="50" spans="1:26" ht="15.75" customHeight="1">
      <c r="A50" s="178"/>
      <c r="B50" s="198"/>
      <c r="C50" s="178"/>
      <c r="D50" s="178"/>
      <c r="E50" s="18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</row>
    <row r="51" spans="1:26" ht="15.75" customHeight="1">
      <c r="A51" s="178"/>
      <c r="B51" s="198"/>
      <c r="C51" s="178"/>
      <c r="D51" s="178"/>
      <c r="E51" s="18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</row>
    <row r="52" spans="1:26" ht="15.75" customHeight="1">
      <c r="A52" s="178"/>
      <c r="B52" s="198"/>
      <c r="C52" s="178"/>
      <c r="D52" s="178"/>
      <c r="E52" s="18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</row>
    <row r="53" spans="1:26" ht="15.75" customHeight="1">
      <c r="A53" s="178"/>
      <c r="B53" s="198"/>
      <c r="C53" s="178"/>
      <c r="D53" s="178"/>
      <c r="E53" s="18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</row>
    <row r="54" spans="1:26" ht="15.75" customHeight="1">
      <c r="A54" s="178"/>
      <c r="B54" s="198"/>
      <c r="C54" s="178"/>
      <c r="D54" s="178"/>
      <c r="E54" s="18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 spans="1:26" ht="15.75" customHeight="1">
      <c r="A55" s="178"/>
      <c r="B55" s="198"/>
      <c r="C55" s="178"/>
      <c r="D55" s="178"/>
      <c r="E55" s="18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 spans="1:26" ht="15.75" customHeight="1">
      <c r="A56" s="178"/>
      <c r="B56" s="198"/>
      <c r="C56" s="178"/>
      <c r="D56" s="178"/>
      <c r="E56" s="18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</row>
    <row r="57" spans="1:26" ht="15.75" customHeight="1">
      <c r="A57" s="178"/>
      <c r="B57" s="198"/>
      <c r="C57" s="178"/>
      <c r="D57" s="178"/>
      <c r="E57" s="18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</row>
    <row r="58" spans="1:26" ht="15.75" customHeight="1">
      <c r="A58" s="178"/>
      <c r="B58" s="198"/>
      <c r="C58" s="178"/>
      <c r="D58" s="178"/>
      <c r="E58" s="18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</row>
    <row r="59" spans="1:26" ht="15.75" customHeight="1">
      <c r="A59" s="178"/>
      <c r="B59" s="198"/>
      <c r="C59" s="178"/>
      <c r="D59" s="178"/>
      <c r="E59" s="18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 spans="1:26" ht="15.75" customHeight="1">
      <c r="A60" s="178"/>
      <c r="B60" s="198"/>
      <c r="C60" s="178"/>
      <c r="D60" s="178"/>
      <c r="E60" s="18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 spans="1:26" ht="15.75" customHeight="1">
      <c r="A61" s="178"/>
      <c r="B61" s="198"/>
      <c r="C61" s="178"/>
      <c r="D61" s="178"/>
      <c r="E61" s="18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</row>
    <row r="62" spans="1:26" ht="15.75" customHeight="1">
      <c r="A62" s="178"/>
      <c r="B62" s="198"/>
      <c r="C62" s="178"/>
      <c r="D62" s="178"/>
      <c r="E62" s="18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</row>
    <row r="63" spans="1:26" ht="15.75" customHeight="1">
      <c r="A63" s="178"/>
      <c r="B63" s="198"/>
      <c r="C63" s="178"/>
      <c r="D63" s="178"/>
      <c r="E63" s="18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</row>
    <row r="64" spans="1:26" ht="15.75" customHeight="1">
      <c r="A64" s="178"/>
      <c r="B64" s="198"/>
      <c r="C64" s="178"/>
      <c r="D64" s="178"/>
      <c r="E64" s="18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</row>
    <row r="65" spans="1:26" ht="15.75" customHeight="1">
      <c r="A65" s="178"/>
      <c r="B65" s="198"/>
      <c r="C65" s="178"/>
      <c r="D65" s="178"/>
      <c r="E65" s="18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</row>
    <row r="66" spans="1:26" ht="15.75" customHeight="1">
      <c r="A66" s="178"/>
      <c r="B66" s="198"/>
      <c r="C66" s="178"/>
      <c r="D66" s="178"/>
      <c r="E66" s="18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</row>
    <row r="67" spans="1:26" ht="15.75" customHeight="1">
      <c r="A67" s="178"/>
      <c r="B67" s="198"/>
      <c r="C67" s="178"/>
      <c r="D67" s="178"/>
      <c r="E67" s="18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</row>
    <row r="68" spans="1:26" ht="15.75" customHeight="1">
      <c r="A68" s="178"/>
      <c r="B68" s="198"/>
      <c r="C68" s="178"/>
      <c r="D68" s="178"/>
      <c r="E68" s="18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</row>
    <row r="69" spans="1:26" ht="15.75" customHeight="1">
      <c r="A69" s="178"/>
      <c r="B69" s="198"/>
      <c r="C69" s="178"/>
      <c r="D69" s="178"/>
      <c r="E69" s="18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</row>
    <row r="70" spans="1:26" ht="15.75" customHeight="1">
      <c r="A70" s="178"/>
      <c r="B70" s="198"/>
      <c r="C70" s="178"/>
      <c r="D70" s="178"/>
      <c r="E70" s="18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</row>
    <row r="71" spans="1:26" ht="15.75" customHeight="1">
      <c r="A71" s="178"/>
      <c r="B71" s="198"/>
      <c r="C71" s="178"/>
      <c r="D71" s="178"/>
      <c r="E71" s="18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</row>
    <row r="72" spans="1:26" ht="15.75" customHeight="1">
      <c r="A72" s="178"/>
      <c r="B72" s="198"/>
      <c r="C72" s="178"/>
      <c r="D72" s="178"/>
      <c r="E72" s="18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</row>
    <row r="73" spans="1:26" ht="15.75" customHeight="1">
      <c r="A73" s="178"/>
      <c r="B73" s="198"/>
      <c r="C73" s="178"/>
      <c r="D73" s="178"/>
      <c r="E73" s="18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</row>
    <row r="74" spans="1:26" ht="15.75" customHeight="1">
      <c r="A74" s="178"/>
      <c r="B74" s="198"/>
      <c r="C74" s="178"/>
      <c r="D74" s="178"/>
      <c r="E74" s="18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</row>
    <row r="75" spans="1:26" ht="15.75" customHeight="1">
      <c r="A75" s="178"/>
      <c r="B75" s="198"/>
      <c r="C75" s="178"/>
      <c r="D75" s="178"/>
      <c r="E75" s="18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</row>
    <row r="76" spans="1:26" ht="15.75" customHeight="1">
      <c r="A76" s="178"/>
      <c r="B76" s="198"/>
      <c r="C76" s="178"/>
      <c r="D76" s="178"/>
      <c r="E76" s="18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</row>
    <row r="77" spans="1:26" ht="15.75" customHeight="1">
      <c r="A77" s="178"/>
      <c r="B77" s="198"/>
      <c r="C77" s="178"/>
      <c r="D77" s="178"/>
      <c r="E77" s="18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</row>
    <row r="78" spans="1:26" ht="15.75" customHeight="1">
      <c r="A78" s="178"/>
      <c r="B78" s="198"/>
      <c r="C78" s="178"/>
      <c r="D78" s="178"/>
      <c r="E78" s="18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</row>
    <row r="79" spans="1:26" ht="15.75" customHeight="1">
      <c r="A79" s="178"/>
      <c r="B79" s="198"/>
      <c r="C79" s="178"/>
      <c r="D79" s="178"/>
      <c r="E79" s="18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 spans="1:26" ht="15.75" customHeight="1">
      <c r="A80" s="178"/>
      <c r="B80" s="198"/>
      <c r="C80" s="178"/>
      <c r="D80" s="178"/>
      <c r="E80" s="18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 spans="1:26" ht="15.75" customHeight="1">
      <c r="A81" s="178"/>
      <c r="B81" s="198"/>
      <c r="C81" s="178"/>
      <c r="D81" s="178"/>
      <c r="E81" s="18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</row>
    <row r="82" spans="1:26" ht="15.75" customHeight="1">
      <c r="A82" s="178"/>
      <c r="B82" s="198"/>
      <c r="C82" s="178"/>
      <c r="D82" s="178"/>
      <c r="E82" s="18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</row>
    <row r="83" spans="1:26" ht="15.75" customHeight="1">
      <c r="A83" s="178"/>
      <c r="B83" s="198"/>
      <c r="C83" s="178"/>
      <c r="D83" s="178"/>
      <c r="E83" s="18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 spans="1:26" ht="15.75" customHeight="1">
      <c r="A84" s="178"/>
      <c r="B84" s="198"/>
      <c r="C84" s="178"/>
      <c r="D84" s="178"/>
      <c r="E84" s="18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 spans="1:26" ht="15.75" customHeight="1">
      <c r="A85" s="178"/>
      <c r="B85" s="198"/>
      <c r="C85" s="178"/>
      <c r="D85" s="178"/>
      <c r="E85" s="18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spans="1:26" ht="15.75" customHeight="1">
      <c r="A86" s="178"/>
      <c r="B86" s="198"/>
      <c r="C86" s="178"/>
      <c r="D86" s="178"/>
      <c r="E86" s="18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spans="1:26" ht="15.75" customHeight="1">
      <c r="A87" s="178"/>
      <c r="B87" s="198"/>
      <c r="C87" s="178"/>
      <c r="D87" s="178"/>
      <c r="E87" s="18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 spans="1:26" ht="15.75" customHeight="1">
      <c r="A88" s="178"/>
      <c r="B88" s="198"/>
      <c r="C88" s="178"/>
      <c r="D88" s="178"/>
      <c r="E88" s="18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</row>
    <row r="89" spans="1:26" ht="15.75" customHeight="1">
      <c r="A89" s="178"/>
      <c r="B89" s="198"/>
      <c r="C89" s="178"/>
      <c r="D89" s="178"/>
      <c r="E89" s="18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</row>
    <row r="90" spans="1:26" ht="15.75" customHeight="1">
      <c r="A90" s="178"/>
      <c r="B90" s="198"/>
      <c r="C90" s="178"/>
      <c r="D90" s="178"/>
      <c r="E90" s="18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</row>
    <row r="91" spans="1:26" ht="15.75" customHeight="1">
      <c r="A91" s="178"/>
      <c r="B91" s="198"/>
      <c r="C91" s="178"/>
      <c r="D91" s="178"/>
      <c r="E91" s="18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</row>
    <row r="92" spans="1:26" ht="15.75" customHeight="1">
      <c r="A92" s="178"/>
      <c r="B92" s="198"/>
      <c r="C92" s="178"/>
      <c r="D92" s="178"/>
      <c r="E92" s="18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</row>
    <row r="93" spans="1:26" ht="15.75" customHeight="1">
      <c r="A93" s="178"/>
      <c r="B93" s="198"/>
      <c r="C93" s="178"/>
      <c r="D93" s="178"/>
      <c r="E93" s="18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 spans="1:26" ht="15.75" customHeight="1">
      <c r="A94" s="178"/>
      <c r="B94" s="198"/>
      <c r="C94" s="178"/>
      <c r="D94" s="178"/>
      <c r="E94" s="18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 spans="1:26" ht="15.75" customHeight="1">
      <c r="A95" s="178"/>
      <c r="B95" s="198"/>
      <c r="C95" s="178"/>
      <c r="D95" s="178"/>
      <c r="E95" s="18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 spans="1:26" ht="15.75" customHeight="1">
      <c r="A96" s="178"/>
      <c r="B96" s="198"/>
      <c r="C96" s="178"/>
      <c r="D96" s="178"/>
      <c r="E96" s="18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 spans="1:26" ht="15.75" customHeight="1">
      <c r="A97" s="178"/>
      <c r="B97" s="198"/>
      <c r="C97" s="178"/>
      <c r="D97" s="178"/>
      <c r="E97" s="18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 spans="1:26" ht="15.75" customHeight="1">
      <c r="A98" s="178"/>
      <c r="B98" s="198"/>
      <c r="C98" s="178"/>
      <c r="D98" s="178"/>
      <c r="E98" s="18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 spans="1:26" ht="15.75" customHeight="1">
      <c r="A99" s="178"/>
      <c r="B99" s="198"/>
      <c r="C99" s="178"/>
      <c r="D99" s="178"/>
      <c r="E99" s="18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 spans="1:26" ht="15.75" customHeight="1">
      <c r="A100" s="178"/>
      <c r="B100" s="198"/>
      <c r="C100" s="178"/>
      <c r="D100" s="178"/>
      <c r="E100" s="18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 spans="1:26" ht="15.75" customHeight="1">
      <c r="A101" s="178"/>
      <c r="B101" s="198"/>
      <c r="C101" s="178"/>
      <c r="D101" s="178"/>
      <c r="E101" s="18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 spans="1:26" ht="15.75" customHeight="1">
      <c r="A102" s="178"/>
      <c r="B102" s="198"/>
      <c r="C102" s="178"/>
      <c r="D102" s="178"/>
      <c r="E102" s="18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 spans="1:26" ht="15.75" customHeight="1">
      <c r="A103" s="178"/>
      <c r="B103" s="198"/>
      <c r="C103" s="178"/>
      <c r="D103" s="178"/>
      <c r="E103" s="18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 spans="1:26" ht="15.75" customHeight="1">
      <c r="A104" s="178"/>
      <c r="B104" s="198"/>
      <c r="C104" s="178"/>
      <c r="D104" s="178"/>
      <c r="E104" s="18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 spans="1:26" ht="15.75" customHeight="1">
      <c r="A105" s="178"/>
      <c r="B105" s="198"/>
      <c r="C105" s="178"/>
      <c r="D105" s="178"/>
      <c r="E105" s="18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 spans="1:26" ht="15.75" customHeight="1">
      <c r="A106" s="178"/>
      <c r="B106" s="198"/>
      <c r="C106" s="178"/>
      <c r="D106" s="178"/>
      <c r="E106" s="18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 spans="1:26" ht="15.75" customHeight="1">
      <c r="A107" s="178"/>
      <c r="B107" s="198"/>
      <c r="C107" s="178"/>
      <c r="D107" s="178"/>
      <c r="E107" s="18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 spans="1:26" ht="15.75" customHeight="1">
      <c r="A108" s="178"/>
      <c r="B108" s="198"/>
      <c r="C108" s="178"/>
      <c r="D108" s="178"/>
      <c r="E108" s="18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 spans="1:26" ht="15.75" customHeight="1">
      <c r="A109" s="178"/>
      <c r="B109" s="198"/>
      <c r="C109" s="178"/>
      <c r="D109" s="178"/>
      <c r="E109" s="18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 spans="1:26" ht="15.75" customHeight="1">
      <c r="A110" s="178"/>
      <c r="B110" s="198"/>
      <c r="C110" s="178"/>
      <c r="D110" s="178"/>
      <c r="E110" s="18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 spans="1:26" ht="15.75" customHeight="1">
      <c r="A111" s="178"/>
      <c r="B111" s="198"/>
      <c r="C111" s="178"/>
      <c r="D111" s="178"/>
      <c r="E111" s="18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 spans="1:26" ht="15.75" customHeight="1">
      <c r="A112" s="178"/>
      <c r="B112" s="198"/>
      <c r="C112" s="178"/>
      <c r="D112" s="178"/>
      <c r="E112" s="18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 spans="1:26" ht="15.75" customHeight="1">
      <c r="A113" s="178"/>
      <c r="B113" s="198"/>
      <c r="C113" s="178"/>
      <c r="D113" s="178"/>
      <c r="E113" s="18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 spans="1:26" ht="15.75" customHeight="1">
      <c r="A114" s="178"/>
      <c r="B114" s="198"/>
      <c r="C114" s="178"/>
      <c r="D114" s="178"/>
      <c r="E114" s="18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 spans="1:26" ht="15.75" customHeight="1">
      <c r="A115" s="178"/>
      <c r="B115" s="198"/>
      <c r="C115" s="178"/>
      <c r="D115" s="178"/>
      <c r="E115" s="18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 spans="1:26" ht="15.75" customHeight="1">
      <c r="A116" s="178"/>
      <c r="B116" s="198"/>
      <c r="C116" s="178"/>
      <c r="D116" s="178"/>
      <c r="E116" s="18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 spans="1:26" ht="15.75" customHeight="1">
      <c r="A117" s="178"/>
      <c r="B117" s="198"/>
      <c r="C117" s="178"/>
      <c r="D117" s="178"/>
      <c r="E117" s="18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 spans="1:26" ht="15.75" customHeight="1">
      <c r="A118" s="178"/>
      <c r="B118" s="198"/>
      <c r="C118" s="178"/>
      <c r="D118" s="178"/>
      <c r="E118" s="18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 spans="1:26" ht="15.75" customHeight="1">
      <c r="A119" s="178"/>
      <c r="B119" s="198"/>
      <c r="C119" s="178"/>
      <c r="D119" s="178"/>
      <c r="E119" s="18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 spans="1:26" ht="15.75" customHeight="1">
      <c r="A120" s="178"/>
      <c r="B120" s="198"/>
      <c r="C120" s="178"/>
      <c r="D120" s="178"/>
      <c r="E120" s="18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 spans="1:26" ht="15.75" customHeight="1">
      <c r="A121" s="178"/>
      <c r="B121" s="198"/>
      <c r="C121" s="178"/>
      <c r="D121" s="178"/>
      <c r="E121" s="18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 spans="1:26" ht="15.75" customHeight="1">
      <c r="A122" s="178"/>
      <c r="B122" s="198"/>
      <c r="C122" s="178"/>
      <c r="D122" s="178"/>
      <c r="E122" s="18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 spans="1:26" ht="15.75" customHeight="1">
      <c r="A123" s="178"/>
      <c r="B123" s="198"/>
      <c r="C123" s="178"/>
      <c r="D123" s="178"/>
      <c r="E123" s="18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 spans="1:26" ht="15.75" customHeight="1">
      <c r="A124" s="178"/>
      <c r="B124" s="198"/>
      <c r="C124" s="178"/>
      <c r="D124" s="178"/>
      <c r="E124" s="18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 spans="1:26" ht="15.75" customHeight="1">
      <c r="A125" s="178"/>
      <c r="B125" s="198"/>
      <c r="C125" s="178"/>
      <c r="D125" s="178"/>
      <c r="E125" s="18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 spans="1:26" ht="15.75" customHeight="1">
      <c r="A126" s="178"/>
      <c r="B126" s="198"/>
      <c r="C126" s="178"/>
      <c r="D126" s="178"/>
      <c r="E126" s="18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 spans="1:26" ht="15.75" customHeight="1">
      <c r="A127" s="178"/>
      <c r="B127" s="198"/>
      <c r="C127" s="178"/>
      <c r="D127" s="178"/>
      <c r="E127" s="18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 spans="1:26" ht="15.75" customHeight="1">
      <c r="A128" s="178"/>
      <c r="B128" s="198"/>
      <c r="C128" s="178"/>
      <c r="D128" s="178"/>
      <c r="E128" s="18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 spans="1:26" ht="15.75" customHeight="1">
      <c r="A129" s="178"/>
      <c r="B129" s="198"/>
      <c r="C129" s="178"/>
      <c r="D129" s="178"/>
      <c r="E129" s="18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 spans="1:26" ht="15.75" customHeight="1">
      <c r="A130" s="178"/>
      <c r="B130" s="198"/>
      <c r="C130" s="178"/>
      <c r="D130" s="178"/>
      <c r="E130" s="18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 spans="1:26" ht="15.75" customHeight="1">
      <c r="A131" s="178"/>
      <c r="B131" s="198"/>
      <c r="C131" s="178"/>
      <c r="D131" s="178"/>
      <c r="E131" s="18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 spans="1:26" ht="15.75" customHeight="1">
      <c r="A132" s="178"/>
      <c r="B132" s="198"/>
      <c r="C132" s="178"/>
      <c r="D132" s="178"/>
      <c r="E132" s="18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 spans="1:26" ht="15.75" customHeight="1">
      <c r="A133" s="178"/>
      <c r="B133" s="198"/>
      <c r="C133" s="178"/>
      <c r="D133" s="178"/>
      <c r="E133" s="18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 spans="1:26" ht="15.75" customHeight="1">
      <c r="A134" s="178"/>
      <c r="B134" s="198"/>
      <c r="C134" s="178"/>
      <c r="D134" s="178"/>
      <c r="E134" s="18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</row>
    <row r="135" spans="1:26" ht="15.75" customHeight="1">
      <c r="A135" s="178"/>
      <c r="B135" s="198"/>
      <c r="C135" s="178"/>
      <c r="D135" s="178"/>
      <c r="E135" s="18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</row>
    <row r="136" spans="1:26" ht="15.75" customHeight="1">
      <c r="A136" s="178"/>
      <c r="B136" s="198"/>
      <c r="C136" s="178"/>
      <c r="D136" s="178"/>
      <c r="E136" s="18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</row>
    <row r="137" spans="1:26" ht="15.75" customHeight="1">
      <c r="A137" s="178"/>
      <c r="B137" s="198"/>
      <c r="C137" s="178"/>
      <c r="D137" s="178"/>
      <c r="E137" s="18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</row>
    <row r="138" spans="1:26" ht="15.75" customHeight="1">
      <c r="A138" s="178"/>
      <c r="B138" s="198"/>
      <c r="C138" s="178"/>
      <c r="D138" s="178"/>
      <c r="E138" s="18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</row>
    <row r="139" spans="1:26" ht="15.75" customHeight="1">
      <c r="A139" s="178"/>
      <c r="B139" s="198"/>
      <c r="C139" s="178"/>
      <c r="D139" s="178"/>
      <c r="E139" s="18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</row>
    <row r="140" spans="1:26" ht="15.75" customHeight="1">
      <c r="A140" s="178"/>
      <c r="B140" s="198"/>
      <c r="C140" s="178"/>
      <c r="D140" s="178"/>
      <c r="E140" s="18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</row>
    <row r="141" spans="1:26" ht="15.75" customHeight="1">
      <c r="A141" s="178"/>
      <c r="B141" s="198"/>
      <c r="C141" s="178"/>
      <c r="D141" s="178"/>
      <c r="E141" s="18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</row>
    <row r="142" spans="1:26" ht="15.75" customHeight="1">
      <c r="A142" s="178"/>
      <c r="B142" s="198"/>
      <c r="C142" s="178"/>
      <c r="D142" s="178"/>
      <c r="E142" s="18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</row>
    <row r="143" spans="1:26" ht="15.75" customHeight="1">
      <c r="A143" s="178"/>
      <c r="B143" s="198"/>
      <c r="C143" s="178"/>
      <c r="D143" s="178"/>
      <c r="E143" s="18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</row>
    <row r="144" spans="1:26" ht="15.75" customHeight="1">
      <c r="A144" s="178"/>
      <c r="B144" s="198"/>
      <c r="C144" s="178"/>
      <c r="D144" s="178"/>
      <c r="E144" s="18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</row>
    <row r="145" spans="1:26" ht="15.75" customHeight="1">
      <c r="A145" s="178"/>
      <c r="B145" s="198"/>
      <c r="C145" s="178"/>
      <c r="D145" s="178"/>
      <c r="E145" s="18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</row>
    <row r="146" spans="1:26" ht="15.75" customHeight="1">
      <c r="A146" s="178"/>
      <c r="B146" s="198"/>
      <c r="C146" s="178"/>
      <c r="D146" s="178"/>
      <c r="E146" s="18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</row>
    <row r="147" spans="1:26" ht="15.75" customHeight="1">
      <c r="A147" s="178"/>
      <c r="B147" s="198"/>
      <c r="C147" s="178"/>
      <c r="D147" s="178"/>
      <c r="E147" s="18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</row>
    <row r="148" spans="1:26" ht="15.75" customHeight="1">
      <c r="A148" s="178"/>
      <c r="B148" s="198"/>
      <c r="C148" s="178"/>
      <c r="D148" s="178"/>
      <c r="E148" s="18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</row>
    <row r="149" spans="1:26" ht="15.75" customHeight="1">
      <c r="A149" s="178"/>
      <c r="B149" s="198"/>
      <c r="C149" s="178"/>
      <c r="D149" s="178"/>
      <c r="E149" s="18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</row>
    <row r="150" spans="1:26" ht="15.75" customHeight="1">
      <c r="A150" s="178"/>
      <c r="B150" s="198"/>
      <c r="C150" s="178"/>
      <c r="D150" s="178"/>
      <c r="E150" s="18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</row>
    <row r="151" spans="1:26" ht="15.75" customHeight="1">
      <c r="A151" s="178"/>
      <c r="B151" s="198"/>
      <c r="C151" s="178"/>
      <c r="D151" s="178"/>
      <c r="E151" s="18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</row>
    <row r="152" spans="1:26" ht="15.75" customHeight="1">
      <c r="A152" s="178"/>
      <c r="B152" s="198"/>
      <c r="C152" s="178"/>
      <c r="D152" s="178"/>
      <c r="E152" s="18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</row>
    <row r="153" spans="1:26" ht="15.75" customHeight="1">
      <c r="A153" s="178"/>
      <c r="B153" s="198"/>
      <c r="C153" s="178"/>
      <c r="D153" s="178"/>
      <c r="E153" s="18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</row>
    <row r="154" spans="1:26" ht="15.75" customHeight="1">
      <c r="A154" s="178"/>
      <c r="B154" s="198"/>
      <c r="C154" s="178"/>
      <c r="D154" s="178"/>
      <c r="E154" s="18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</row>
    <row r="155" spans="1:26" ht="15.75" customHeight="1">
      <c r="A155" s="178"/>
      <c r="B155" s="198"/>
      <c r="C155" s="178"/>
      <c r="D155" s="178"/>
      <c r="E155" s="18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</row>
    <row r="156" spans="1:26" ht="15.75" customHeight="1">
      <c r="A156" s="178"/>
      <c r="B156" s="198"/>
      <c r="C156" s="178"/>
      <c r="D156" s="178"/>
      <c r="E156" s="18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</row>
    <row r="157" spans="1:26" ht="15.75" customHeight="1">
      <c r="A157" s="178"/>
      <c r="B157" s="198"/>
      <c r="C157" s="178"/>
      <c r="D157" s="178"/>
      <c r="E157" s="18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</row>
    <row r="158" spans="1:26" ht="15.75" customHeight="1">
      <c r="A158" s="178"/>
      <c r="B158" s="198"/>
      <c r="C158" s="178"/>
      <c r="D158" s="178"/>
      <c r="E158" s="18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</row>
    <row r="159" spans="1:26" ht="15.75" customHeight="1">
      <c r="A159" s="178"/>
      <c r="B159" s="198"/>
      <c r="C159" s="178"/>
      <c r="D159" s="178"/>
      <c r="E159" s="18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</row>
    <row r="160" spans="1:26" ht="15.75" customHeight="1">
      <c r="A160" s="178"/>
      <c r="B160" s="198"/>
      <c r="C160" s="178"/>
      <c r="D160" s="178"/>
      <c r="E160" s="18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</row>
    <row r="161" spans="1:26" ht="15.75" customHeight="1">
      <c r="A161" s="178"/>
      <c r="B161" s="198"/>
      <c r="C161" s="178"/>
      <c r="D161" s="178"/>
      <c r="E161" s="18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</row>
    <row r="162" spans="1:26" ht="15.75" customHeight="1">
      <c r="A162" s="178"/>
      <c r="B162" s="198"/>
      <c r="C162" s="178"/>
      <c r="D162" s="178"/>
      <c r="E162" s="18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</row>
    <row r="163" spans="1:26" ht="15.75" customHeight="1">
      <c r="A163" s="178"/>
      <c r="B163" s="198"/>
      <c r="C163" s="178"/>
      <c r="D163" s="178"/>
      <c r="E163" s="18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</row>
    <row r="164" spans="1:26" ht="15.75" customHeight="1">
      <c r="A164" s="178"/>
      <c r="B164" s="198"/>
      <c r="C164" s="178"/>
      <c r="D164" s="178"/>
      <c r="E164" s="18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</row>
    <row r="165" spans="1:26" ht="15.75" customHeight="1">
      <c r="A165" s="178"/>
      <c r="B165" s="198"/>
      <c r="C165" s="178"/>
      <c r="D165" s="178"/>
      <c r="E165" s="18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</row>
    <row r="166" spans="1:26" ht="15.75" customHeight="1">
      <c r="A166" s="178"/>
      <c r="B166" s="198"/>
      <c r="C166" s="178"/>
      <c r="D166" s="178"/>
      <c r="E166" s="18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</row>
    <row r="167" spans="1:26" ht="15.75" customHeight="1">
      <c r="A167" s="178"/>
      <c r="B167" s="198"/>
      <c r="C167" s="178"/>
      <c r="D167" s="178"/>
      <c r="E167" s="18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</row>
    <row r="168" spans="1:26" ht="15.75" customHeight="1">
      <c r="A168" s="178"/>
      <c r="B168" s="198"/>
      <c r="C168" s="178"/>
      <c r="D168" s="178"/>
      <c r="E168" s="18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</row>
    <row r="169" spans="1:26" ht="15.75" customHeight="1">
      <c r="A169" s="178"/>
      <c r="B169" s="198"/>
      <c r="C169" s="178"/>
      <c r="D169" s="178"/>
      <c r="E169" s="18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</row>
    <row r="170" spans="1:26" ht="15.75" customHeight="1">
      <c r="A170" s="178"/>
      <c r="B170" s="198"/>
      <c r="C170" s="178"/>
      <c r="D170" s="178"/>
      <c r="E170" s="18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</row>
    <row r="171" spans="1:26" ht="15.75" customHeight="1">
      <c r="A171" s="178"/>
      <c r="B171" s="198"/>
      <c r="C171" s="178"/>
      <c r="D171" s="178"/>
      <c r="E171" s="18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</row>
    <row r="172" spans="1:26" ht="15.75" customHeight="1">
      <c r="A172" s="178"/>
      <c r="B172" s="198"/>
      <c r="C172" s="178"/>
      <c r="D172" s="178"/>
      <c r="E172" s="18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</row>
    <row r="173" spans="1:26" ht="15.75" customHeight="1">
      <c r="A173" s="178"/>
      <c r="B173" s="198"/>
      <c r="C173" s="178"/>
      <c r="D173" s="178"/>
      <c r="E173" s="18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</row>
    <row r="174" spans="1:26" ht="15.75" customHeight="1">
      <c r="A174" s="178"/>
      <c r="B174" s="198"/>
      <c r="C174" s="178"/>
      <c r="D174" s="178"/>
      <c r="E174" s="18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</row>
    <row r="175" spans="1:26" ht="15.75" customHeight="1">
      <c r="A175" s="178"/>
      <c r="B175" s="198"/>
      <c r="C175" s="178"/>
      <c r="D175" s="178"/>
      <c r="E175" s="18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</row>
    <row r="176" spans="1:26" ht="15.75" customHeight="1">
      <c r="A176" s="178"/>
      <c r="B176" s="198"/>
      <c r="C176" s="178"/>
      <c r="D176" s="178"/>
      <c r="E176" s="18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</row>
    <row r="177" spans="1:26" ht="15.75" customHeight="1">
      <c r="A177" s="178"/>
      <c r="B177" s="198"/>
      <c r="C177" s="178"/>
      <c r="D177" s="178"/>
      <c r="E177" s="18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</row>
    <row r="178" spans="1:26" ht="15.75" customHeight="1">
      <c r="A178" s="178"/>
      <c r="B178" s="198"/>
      <c r="C178" s="178"/>
      <c r="D178" s="178"/>
      <c r="E178" s="18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</row>
    <row r="179" spans="1:26" ht="15.75" customHeight="1">
      <c r="A179" s="178"/>
      <c r="B179" s="198"/>
      <c r="C179" s="178"/>
      <c r="D179" s="178"/>
      <c r="E179" s="18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</row>
    <row r="180" spans="1:26" ht="15.75" customHeight="1">
      <c r="A180" s="178"/>
      <c r="B180" s="198"/>
      <c r="C180" s="178"/>
      <c r="D180" s="178"/>
      <c r="E180" s="18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</row>
    <row r="181" spans="1:26" ht="15.75" customHeight="1">
      <c r="A181" s="178"/>
      <c r="B181" s="198"/>
      <c r="C181" s="178"/>
      <c r="D181" s="178"/>
      <c r="E181" s="18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</row>
    <row r="182" spans="1:26" ht="15.75" customHeight="1">
      <c r="A182" s="178"/>
      <c r="B182" s="198"/>
      <c r="C182" s="178"/>
      <c r="D182" s="178"/>
      <c r="E182" s="18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</row>
    <row r="183" spans="1:26" ht="15.75" customHeight="1">
      <c r="A183" s="178"/>
      <c r="B183" s="198"/>
      <c r="C183" s="178"/>
      <c r="D183" s="178"/>
      <c r="E183" s="18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</row>
    <row r="184" spans="1:26" ht="15.75" customHeight="1">
      <c r="A184" s="178"/>
      <c r="B184" s="198"/>
      <c r="C184" s="178"/>
      <c r="D184" s="178"/>
      <c r="E184" s="18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</row>
    <row r="185" spans="1:26" ht="15.75" customHeight="1">
      <c r="A185" s="178"/>
      <c r="B185" s="198"/>
      <c r="C185" s="178"/>
      <c r="D185" s="178"/>
      <c r="E185" s="18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</row>
    <row r="186" spans="1:26" ht="15.75" customHeight="1">
      <c r="A186" s="178"/>
      <c r="B186" s="198"/>
      <c r="C186" s="178"/>
      <c r="D186" s="178"/>
      <c r="E186" s="18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</row>
    <row r="187" spans="1:26" ht="15.75" customHeight="1">
      <c r="A187" s="178"/>
      <c r="B187" s="198"/>
      <c r="C187" s="178"/>
      <c r="D187" s="178"/>
      <c r="E187" s="18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</row>
    <row r="188" spans="1:26" ht="15.75" customHeight="1">
      <c r="A188" s="178"/>
      <c r="B188" s="198"/>
      <c r="C188" s="178"/>
      <c r="D188" s="178"/>
      <c r="E188" s="18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</row>
    <row r="189" spans="1:26" ht="15.75" customHeight="1">
      <c r="A189" s="178"/>
      <c r="B189" s="198"/>
      <c r="C189" s="178"/>
      <c r="D189" s="178"/>
      <c r="E189" s="18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</row>
    <row r="190" spans="1:26" ht="15.75" customHeight="1">
      <c r="A190" s="178"/>
      <c r="B190" s="198"/>
      <c r="C190" s="178"/>
      <c r="D190" s="178"/>
      <c r="E190" s="18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</row>
    <row r="191" spans="1:26" ht="15.75" customHeight="1">
      <c r="A191" s="178"/>
      <c r="B191" s="198"/>
      <c r="C191" s="178"/>
      <c r="D191" s="178"/>
      <c r="E191" s="18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</row>
    <row r="192" spans="1:26" ht="15.75" customHeight="1">
      <c r="A192" s="178"/>
      <c r="B192" s="198"/>
      <c r="C192" s="178"/>
      <c r="D192" s="178"/>
      <c r="E192" s="18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</row>
    <row r="193" spans="1:26" ht="15.75" customHeight="1">
      <c r="A193" s="178"/>
      <c r="B193" s="198"/>
      <c r="C193" s="178"/>
      <c r="D193" s="178"/>
      <c r="E193" s="18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</row>
    <row r="194" spans="1:26" ht="15.75" customHeight="1">
      <c r="A194" s="178"/>
      <c r="B194" s="198"/>
      <c r="C194" s="178"/>
      <c r="D194" s="178"/>
      <c r="E194" s="18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</row>
    <row r="195" spans="1:26" ht="15.75" customHeight="1">
      <c r="A195" s="178"/>
      <c r="B195" s="198"/>
      <c r="C195" s="178"/>
      <c r="D195" s="178"/>
      <c r="E195" s="18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</row>
    <row r="196" spans="1:26" ht="15.75" customHeight="1">
      <c r="A196" s="178"/>
      <c r="B196" s="198"/>
      <c r="C196" s="178"/>
      <c r="D196" s="178"/>
      <c r="E196" s="18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</row>
    <row r="197" spans="1:26" ht="15.75" customHeight="1">
      <c r="A197" s="178"/>
      <c r="B197" s="198"/>
      <c r="C197" s="178"/>
      <c r="D197" s="178"/>
      <c r="E197" s="18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</row>
    <row r="198" spans="1:26" ht="15.75" customHeight="1">
      <c r="A198" s="178"/>
      <c r="B198" s="198"/>
      <c r="C198" s="178"/>
      <c r="D198" s="178"/>
      <c r="E198" s="18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</row>
    <row r="199" spans="1:26" ht="15.75" customHeight="1">
      <c r="A199" s="178"/>
      <c r="B199" s="198"/>
      <c r="C199" s="178"/>
      <c r="D199" s="178"/>
      <c r="E199" s="18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</row>
    <row r="200" spans="1:26" ht="15.75" customHeight="1">
      <c r="A200" s="178"/>
      <c r="B200" s="198"/>
      <c r="C200" s="178"/>
      <c r="D200" s="178"/>
      <c r="E200" s="18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</row>
    <row r="201" spans="1:26" ht="15.75" customHeight="1">
      <c r="A201" s="178"/>
      <c r="B201" s="198"/>
      <c r="C201" s="178"/>
      <c r="D201" s="178"/>
      <c r="E201" s="18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</row>
    <row r="202" spans="1:26" ht="15.75" customHeight="1">
      <c r="A202" s="178"/>
      <c r="B202" s="198"/>
      <c r="C202" s="178"/>
      <c r="D202" s="178"/>
      <c r="E202" s="18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</row>
    <row r="203" spans="1:26" ht="15.75" customHeight="1">
      <c r="A203" s="178"/>
      <c r="B203" s="198"/>
      <c r="C203" s="178"/>
      <c r="D203" s="178"/>
      <c r="E203" s="18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</row>
    <row r="204" spans="1:26" ht="15.75" customHeight="1">
      <c r="A204" s="178"/>
      <c r="B204" s="198"/>
      <c r="C204" s="178"/>
      <c r="D204" s="178"/>
      <c r="E204" s="18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</row>
    <row r="205" spans="1:26" ht="15.75" customHeight="1">
      <c r="A205" s="178"/>
      <c r="B205" s="198"/>
      <c r="C205" s="178"/>
      <c r="D205" s="178"/>
      <c r="E205" s="18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</row>
    <row r="206" spans="1:26" ht="15.75" customHeight="1">
      <c r="A206" s="178"/>
      <c r="B206" s="198"/>
      <c r="C206" s="178"/>
      <c r="D206" s="178"/>
      <c r="E206" s="18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</row>
    <row r="207" spans="1:26" ht="15.75" customHeight="1">
      <c r="A207" s="178"/>
      <c r="B207" s="198"/>
      <c r="C207" s="178"/>
      <c r="D207" s="178"/>
      <c r="E207" s="18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</row>
    <row r="208" spans="1:26" ht="15.75" customHeight="1">
      <c r="A208" s="178"/>
      <c r="B208" s="198"/>
      <c r="C208" s="178"/>
      <c r="D208" s="178"/>
      <c r="E208" s="18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</row>
    <row r="209" spans="1:26" ht="15.75" customHeight="1">
      <c r="A209" s="178"/>
      <c r="B209" s="198"/>
      <c r="C209" s="178"/>
      <c r="D209" s="178"/>
      <c r="E209" s="18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</row>
    <row r="210" spans="1:26" ht="15.75" customHeight="1">
      <c r="A210" s="178"/>
      <c r="B210" s="198"/>
      <c r="C210" s="178"/>
      <c r="D210" s="178"/>
      <c r="E210" s="18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</row>
    <row r="211" spans="1:26" ht="15.75" customHeight="1">
      <c r="A211" s="178"/>
      <c r="B211" s="198"/>
      <c r="C211" s="178"/>
      <c r="D211" s="178"/>
      <c r="E211" s="18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</row>
    <row r="212" spans="1:26" ht="15.75" customHeight="1">
      <c r="A212" s="178"/>
      <c r="B212" s="198"/>
      <c r="C212" s="178"/>
      <c r="D212" s="178"/>
      <c r="E212" s="18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</row>
    <row r="213" spans="1:26" ht="15.75" customHeight="1">
      <c r="A213" s="178"/>
      <c r="B213" s="198"/>
      <c r="C213" s="178"/>
      <c r="D213" s="178"/>
      <c r="E213" s="18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</row>
    <row r="214" spans="1:26" ht="15.75" customHeight="1">
      <c r="A214" s="178"/>
      <c r="B214" s="198"/>
      <c r="C214" s="178"/>
      <c r="D214" s="178"/>
      <c r="E214" s="18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</row>
    <row r="215" spans="1:26" ht="15.75" customHeight="1">
      <c r="B215" s="145"/>
      <c r="E215" s="208"/>
    </row>
    <row r="216" spans="1:26" ht="15.75" customHeight="1">
      <c r="B216" s="145"/>
      <c r="E216" s="208"/>
    </row>
    <row r="217" spans="1:26" ht="15.75" customHeight="1">
      <c r="B217" s="145"/>
      <c r="E217" s="208"/>
    </row>
    <row r="218" spans="1:26" ht="15.75" customHeight="1">
      <c r="B218" s="145"/>
      <c r="E218" s="208"/>
    </row>
    <row r="219" spans="1:26" ht="15.75" customHeight="1">
      <c r="B219" s="145"/>
      <c r="E219" s="208"/>
    </row>
    <row r="220" spans="1:26" ht="15.75" customHeight="1">
      <c r="B220" s="145"/>
      <c r="E220" s="20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algorithmName="SHA-512" hashValue="C78iWVb9+g07/oKTLCsFrGw7CgHnAuDZfLgtckX0wz2ffhaVka/Eu0jnsUSIJYpnACr3jNhxj4y93f4orH7G2A==" saltValue="jFUT/HU1ydezNYlwEc5OwA==" spinCount="100000" sheet="1" objects="1" scenarios="1" selectLockedCells="1" selectUnlockedCells="1"/>
  <mergeCells count="2">
    <mergeCell ref="C13:E13"/>
    <mergeCell ref="C12:E1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UMUSK</vt:lpstr>
      <vt:lpstr>OIC Top 10 + 1</vt:lpstr>
      <vt:lpstr>Top 5 Malay States</vt:lpstr>
      <vt:lpstr>Max WaitList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LenovoRedLaptop</dc:creator>
  <cp:lastModifiedBy>LenovoRedLaptop</cp:lastModifiedBy>
  <dcterms:created xsi:type="dcterms:W3CDTF">2019-10-19T15:06:06Z</dcterms:created>
  <dcterms:modified xsi:type="dcterms:W3CDTF">2019-10-27T18:26:18Z</dcterms:modified>
</cp:coreProperties>
</file>