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EC_Classification_Analysis\"/>
    </mc:Choice>
  </mc:AlternateContent>
  <xr:revisionPtr revIDLastSave="0" documentId="13_ncr:1_{58FF6911-BEBE-431C-98A6-C478EA1C1B39}" xr6:coauthVersionLast="47" xr6:coauthVersionMax="47" xr10:uidLastSave="{00000000-0000-0000-0000-000000000000}"/>
  <bookViews>
    <workbookView xWindow="165" yWindow="135" windowWidth="23715" windowHeight="19605" xr2:uid="{3EDFFD97-A83A-4BFD-86A0-8D1D3619D952}"/>
  </bookViews>
  <sheets>
    <sheet name="Differential Constancy Points" sheetId="2" r:id="rId1"/>
    <sheet name="Differential Cover Po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2" l="1"/>
  <c r="M7" i="2"/>
  <c r="L7" i="2"/>
  <c r="K7" i="2"/>
  <c r="J7" i="2"/>
  <c r="I7" i="2"/>
  <c r="H7" i="2"/>
  <c r="G7" i="2"/>
  <c r="F7" i="2"/>
  <c r="E7" i="2"/>
  <c r="D7" i="2"/>
  <c r="N6" i="2"/>
  <c r="M6" i="2"/>
  <c r="L6" i="2"/>
  <c r="K6" i="2"/>
  <c r="J6" i="2"/>
  <c r="I6" i="2"/>
  <c r="H6" i="2"/>
  <c r="G6" i="2"/>
  <c r="F6" i="2"/>
  <c r="E6" i="2"/>
  <c r="D6" i="2"/>
  <c r="N5" i="2"/>
  <c r="M5" i="2"/>
  <c r="L5" i="2"/>
  <c r="K5" i="2"/>
  <c r="J5" i="2"/>
  <c r="I5" i="2"/>
  <c r="H5" i="2"/>
  <c r="G5" i="2"/>
  <c r="F5" i="2"/>
  <c r="E5" i="2"/>
  <c r="D5" i="2"/>
  <c r="N4" i="2"/>
  <c r="M4" i="2"/>
  <c r="L4" i="2"/>
  <c r="K4" i="2"/>
  <c r="J4" i="2"/>
  <c r="I4" i="2"/>
  <c r="H4" i="2"/>
  <c r="G4" i="2"/>
  <c r="F4" i="2"/>
  <c r="E4" i="2"/>
  <c r="D4" i="2"/>
  <c r="N3" i="2"/>
  <c r="M3" i="2"/>
  <c r="L3" i="2"/>
  <c r="K3" i="2"/>
  <c r="J3" i="2"/>
  <c r="I3" i="2"/>
  <c r="H3" i="2"/>
  <c r="G3" i="2"/>
  <c r="F3" i="2"/>
  <c r="E3" i="2"/>
  <c r="D3" i="2"/>
  <c r="C6" i="2"/>
  <c r="C5" i="2"/>
  <c r="C4" i="2"/>
  <c r="C3" i="2"/>
  <c r="C7" i="2"/>
  <c r="M11" i="2"/>
  <c r="M10" i="2"/>
  <c r="M9" i="2"/>
  <c r="M8" i="2"/>
  <c r="L11" i="2"/>
  <c r="L10" i="2"/>
  <c r="L9" i="2"/>
  <c r="L8" i="2"/>
  <c r="J11" i="2"/>
  <c r="J10" i="2"/>
  <c r="J9" i="2"/>
  <c r="J8" i="2"/>
  <c r="K11" i="2"/>
  <c r="K10" i="2"/>
  <c r="K9" i="2"/>
  <c r="K8" i="2"/>
  <c r="H11" i="2"/>
  <c r="G11" i="2"/>
  <c r="F11" i="2"/>
  <c r="E11" i="2"/>
  <c r="H10" i="2"/>
  <c r="G10" i="2"/>
  <c r="F10" i="2"/>
  <c r="E10" i="2"/>
  <c r="H9" i="2"/>
  <c r="G9" i="2"/>
  <c r="F9" i="2"/>
  <c r="E9" i="2"/>
  <c r="H8" i="2"/>
  <c r="G8" i="2"/>
  <c r="F8" i="2"/>
  <c r="E8" i="2"/>
  <c r="D10" i="2"/>
  <c r="D9" i="2"/>
  <c r="D8" i="2"/>
  <c r="D11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C11" i="2"/>
  <c r="C10" i="2"/>
  <c r="C9" i="2"/>
  <c r="C8" i="2"/>
  <c r="R12" i="2"/>
  <c r="R11" i="2"/>
  <c r="R10" i="2"/>
  <c r="E22" i="1"/>
  <c r="G5" i="1"/>
  <c r="F5" i="1"/>
  <c r="E5" i="1"/>
  <c r="D5" i="1"/>
  <c r="C5" i="1"/>
  <c r="C4" i="1"/>
  <c r="D4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F4" i="1"/>
  <c r="E4" i="1"/>
  <c r="G4" i="1"/>
  <c r="C6" i="1"/>
  <c r="O6" i="2"/>
  <c r="P12" i="2"/>
  <c r="P11" i="2"/>
  <c r="O11" i="2"/>
  <c r="N11" i="2"/>
  <c r="I11" i="2"/>
  <c r="P10" i="2"/>
  <c r="O10" i="2"/>
  <c r="N10" i="2"/>
  <c r="I10" i="2"/>
  <c r="P9" i="2"/>
  <c r="O9" i="2"/>
  <c r="N9" i="2"/>
  <c r="I9" i="2"/>
  <c r="P8" i="2"/>
  <c r="O8" i="2"/>
  <c r="N8" i="2"/>
  <c r="I8" i="2"/>
  <c r="U12" i="2"/>
  <c r="T12" i="2"/>
  <c r="S12" i="2"/>
  <c r="Q12" i="2"/>
  <c r="T11" i="2"/>
  <c r="S11" i="2"/>
  <c r="Q11" i="2"/>
  <c r="S10" i="2"/>
  <c r="Q10" i="2"/>
  <c r="Q9" i="2"/>
  <c r="C15" i="1"/>
  <c r="C14" i="1"/>
  <c r="C13" i="1"/>
  <c r="C12" i="1"/>
  <c r="C11" i="1"/>
  <c r="C10" i="1"/>
  <c r="C9" i="1"/>
  <c r="C8" i="1"/>
  <c r="C7" i="1"/>
  <c r="C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P12" i="1"/>
  <c r="O12" i="1"/>
  <c r="N12" i="1"/>
  <c r="M12" i="1"/>
  <c r="L12" i="1"/>
  <c r="K12" i="1"/>
  <c r="J12" i="1"/>
  <c r="I12" i="1"/>
  <c r="H12" i="1"/>
  <c r="G12" i="1"/>
  <c r="F12" i="1"/>
  <c r="E12" i="1"/>
  <c r="O11" i="1"/>
  <c r="N11" i="1"/>
  <c r="M11" i="1"/>
  <c r="L11" i="1"/>
  <c r="K11" i="1"/>
  <c r="J11" i="1"/>
  <c r="I11" i="1"/>
  <c r="H11" i="1"/>
  <c r="G11" i="1"/>
  <c r="F11" i="1"/>
  <c r="E11" i="1"/>
  <c r="N10" i="1"/>
  <c r="M10" i="1"/>
  <c r="L10" i="1"/>
  <c r="K10" i="1"/>
  <c r="J10" i="1"/>
  <c r="I10" i="1"/>
  <c r="H10" i="1"/>
  <c r="G10" i="1"/>
  <c r="F10" i="1"/>
  <c r="E10" i="1"/>
  <c r="M9" i="1"/>
  <c r="L9" i="1"/>
  <c r="K9" i="1"/>
  <c r="J9" i="1"/>
  <c r="I9" i="1"/>
  <c r="H9" i="1"/>
  <c r="G9" i="1"/>
  <c r="F9" i="1"/>
  <c r="E9" i="1"/>
  <c r="L8" i="1"/>
  <c r="K8" i="1"/>
  <c r="J8" i="1"/>
  <c r="I8" i="1"/>
  <c r="H8" i="1"/>
  <c r="G8" i="1"/>
  <c r="F8" i="1"/>
  <c r="E8" i="1"/>
  <c r="K7" i="1"/>
  <c r="J7" i="1"/>
  <c r="I7" i="1"/>
  <c r="H7" i="1"/>
  <c r="G7" i="1"/>
  <c r="F7" i="1"/>
  <c r="E7" i="1"/>
  <c r="J6" i="1"/>
  <c r="I6" i="1"/>
  <c r="H6" i="1"/>
  <c r="G6" i="1"/>
  <c r="F6" i="1"/>
  <c r="E6" i="1"/>
  <c r="D6" i="1"/>
  <c r="D7" i="1"/>
  <c r="D8" i="1"/>
  <c r="D9" i="1"/>
  <c r="D10" i="1"/>
  <c r="D11" i="1"/>
  <c r="D12" i="1"/>
  <c r="D13" i="1"/>
  <c r="D14" i="1"/>
  <c r="D15" i="1"/>
  <c r="D16" i="1"/>
</calcChain>
</file>

<file path=xl/sharedStrings.xml><?xml version="1.0" encoding="utf-8"?>
<sst xmlns="http://schemas.openxmlformats.org/spreadsheetml/2006/main" count="8" uniqueCount="8">
  <si>
    <t>target cover</t>
  </si>
  <si>
    <t>potential</t>
  </si>
  <si>
    <t>focal constancy</t>
  </si>
  <si>
    <t>target constancy</t>
  </si>
  <si>
    <t>Sig class</t>
  </si>
  <si>
    <t>focal cover</t>
  </si>
  <si>
    <t>cubroot cover adjust to 10 points</t>
  </si>
  <si>
    <t>cover.limits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</si>
</sst>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2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65" fontId="0" fillId="4" borderId="0" xfId="0" applyNumberFormat="1" applyFill="1"/>
    <xf numFmtId="0" fontId="0" fillId="5" borderId="0" xfId="0" applyFill="1"/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Significance</a:t>
            </a:r>
            <a:r>
              <a:rPr lang="en-CA" baseline="0"/>
              <a:t> Classes versus cube-root cover * 2.5 compared</a:t>
            </a:r>
            <a:endParaRPr lang="en-CA"/>
          </a:p>
        </c:rich>
      </c:tx>
      <c:layout>
        <c:manualLayout>
          <c:xMode val="edge"/>
          <c:yMode val="edge"/>
          <c:x val="0.1340555555555555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'Differential Cover Points'!$C$22:$C$43</c:f>
              <c:numCache>
                <c:formatCode>General</c:formatCode>
                <c:ptCount val="22"/>
                <c:pt idx="0">
                  <c:v>1E-3</c:v>
                </c:pt>
                <c:pt idx="1">
                  <c:v>0.09</c:v>
                </c:pt>
                <c:pt idx="2">
                  <c:v>0.1</c:v>
                </c:pt>
                <c:pt idx="3">
                  <c:v>0.3</c:v>
                </c:pt>
                <c:pt idx="4">
                  <c:v>0.31</c:v>
                </c:pt>
                <c:pt idx="5">
                  <c:v>1</c:v>
                </c:pt>
                <c:pt idx="6">
                  <c:v>1.1000000000000001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5</c:v>
                </c:pt>
                <c:pt idx="10">
                  <c:v>5.0999999999999996</c:v>
                </c:pt>
                <c:pt idx="11">
                  <c:v>10</c:v>
                </c:pt>
                <c:pt idx="12">
                  <c:v>10.1</c:v>
                </c:pt>
                <c:pt idx="13">
                  <c:v>20</c:v>
                </c:pt>
                <c:pt idx="14">
                  <c:v>20.100000000000001</c:v>
                </c:pt>
                <c:pt idx="15">
                  <c:v>33</c:v>
                </c:pt>
                <c:pt idx="16">
                  <c:v>33.1</c:v>
                </c:pt>
                <c:pt idx="17">
                  <c:v>50</c:v>
                </c:pt>
                <c:pt idx="18">
                  <c:v>50.1</c:v>
                </c:pt>
                <c:pt idx="19">
                  <c:v>70</c:v>
                </c:pt>
                <c:pt idx="20">
                  <c:v>70.099999999999994</c:v>
                </c:pt>
                <c:pt idx="21">
                  <c:v>100</c:v>
                </c:pt>
              </c:numCache>
            </c:numRef>
          </c:xVal>
          <c:yVal>
            <c:numRef>
              <c:f>'Differential Cover Points'!$D$22:$D$43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8</c:v>
                </c:pt>
                <c:pt idx="18">
                  <c:v>9</c:v>
                </c:pt>
                <c:pt idx="19">
                  <c:v>9</c:v>
                </c:pt>
                <c:pt idx="20">
                  <c:v>10</c:v>
                </c:pt>
                <c:pt idx="2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44-4988-8EA8-7EC1DE4C664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'Differential Cover Points'!$C$22:$C$43</c:f>
              <c:numCache>
                <c:formatCode>General</c:formatCode>
                <c:ptCount val="22"/>
                <c:pt idx="0">
                  <c:v>1E-3</c:v>
                </c:pt>
                <c:pt idx="1">
                  <c:v>0.09</c:v>
                </c:pt>
                <c:pt idx="2">
                  <c:v>0.1</c:v>
                </c:pt>
                <c:pt idx="3">
                  <c:v>0.3</c:v>
                </c:pt>
                <c:pt idx="4">
                  <c:v>0.31</c:v>
                </c:pt>
                <c:pt idx="5">
                  <c:v>1</c:v>
                </c:pt>
                <c:pt idx="6">
                  <c:v>1.1000000000000001</c:v>
                </c:pt>
                <c:pt idx="7">
                  <c:v>2.2000000000000002</c:v>
                </c:pt>
                <c:pt idx="8">
                  <c:v>2.2999999999999998</c:v>
                </c:pt>
                <c:pt idx="9">
                  <c:v>5</c:v>
                </c:pt>
                <c:pt idx="10">
                  <c:v>5.0999999999999996</c:v>
                </c:pt>
                <c:pt idx="11">
                  <c:v>10</c:v>
                </c:pt>
                <c:pt idx="12">
                  <c:v>10.1</c:v>
                </c:pt>
                <c:pt idx="13">
                  <c:v>20</c:v>
                </c:pt>
                <c:pt idx="14">
                  <c:v>20.100000000000001</c:v>
                </c:pt>
                <c:pt idx="15">
                  <c:v>33</c:v>
                </c:pt>
                <c:pt idx="16">
                  <c:v>33.1</c:v>
                </c:pt>
                <c:pt idx="17">
                  <c:v>50</c:v>
                </c:pt>
                <c:pt idx="18">
                  <c:v>50.1</c:v>
                </c:pt>
                <c:pt idx="19">
                  <c:v>70</c:v>
                </c:pt>
                <c:pt idx="20">
                  <c:v>70.099999999999994</c:v>
                </c:pt>
                <c:pt idx="21">
                  <c:v>100</c:v>
                </c:pt>
              </c:numCache>
            </c:numRef>
          </c:xVal>
          <c:yVal>
            <c:numRef>
              <c:f>'Differential Cover Points'!$E$22:$E$43</c:f>
              <c:numCache>
                <c:formatCode>0.00</c:formatCode>
                <c:ptCount val="22"/>
                <c:pt idx="0">
                  <c:v>0.25000000000000006</c:v>
                </c:pt>
                <c:pt idx="1">
                  <c:v>1.120351186639291</c:v>
                </c:pt>
                <c:pt idx="2">
                  <c:v>1.1603972084031948</c:v>
                </c:pt>
                <c:pt idx="3">
                  <c:v>1.6735823752054237</c:v>
                </c:pt>
                <c:pt idx="4">
                  <c:v>1.6919748630267519</c:v>
                </c:pt>
                <c:pt idx="5">
                  <c:v>2.5</c:v>
                </c:pt>
                <c:pt idx="6">
                  <c:v>2.580700288640918</c:v>
                </c:pt>
                <c:pt idx="7">
                  <c:v>3.2514786171284675</c:v>
                </c:pt>
                <c:pt idx="8">
                  <c:v>3.3000153044897806</c:v>
                </c:pt>
                <c:pt idx="9">
                  <c:v>4.2749398666917422</c:v>
                </c:pt>
                <c:pt idx="10">
                  <c:v>4.303251551815789</c:v>
                </c:pt>
                <c:pt idx="11">
                  <c:v>5.3860867250797098</c:v>
                </c:pt>
                <c:pt idx="12">
                  <c:v>5.4039808323627074</c:v>
                </c:pt>
                <c:pt idx="13">
                  <c:v>6.7860440414872656</c:v>
                </c:pt>
                <c:pt idx="14">
                  <c:v>6.7973353169549577</c:v>
                </c:pt>
                <c:pt idx="15">
                  <c:v>8.0188358249895657</c:v>
                </c:pt>
                <c:pt idx="16">
                  <c:v>8.0269274912516071</c:v>
                </c:pt>
                <c:pt idx="17">
                  <c:v>9.2100787466009653</c:v>
                </c:pt>
                <c:pt idx="18">
                  <c:v>9.2162147102724994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344-4988-8EA8-7EC1DE4C6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5599136"/>
        <c:axId val="285597696"/>
      </c:scatterChart>
      <c:valAx>
        <c:axId val="285599136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Cover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97696"/>
        <c:crosses val="autoZero"/>
        <c:crossBetween val="midCat"/>
      </c:valAx>
      <c:valAx>
        <c:axId val="28559769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Sig</a:t>
                </a:r>
                <a:r>
                  <a:rPr lang="en-CA" baseline="0"/>
                  <a:t> classes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59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17</xdr:row>
      <xdr:rowOff>180975</xdr:rowOff>
    </xdr:from>
    <xdr:to>
      <xdr:col>14</xdr:col>
      <xdr:colOff>504825</xdr:colOff>
      <xdr:row>28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63D747-F416-1B0F-0C96-976A1F4858AF}"/>
            </a:ext>
          </a:extLst>
        </xdr:cNvPr>
        <xdr:cNvSpPr txBox="1"/>
      </xdr:nvSpPr>
      <xdr:spPr>
        <a:xfrm>
          <a:off x="1171575" y="3676650"/>
          <a:ext cx="7734300" cy="205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formula</a:t>
          </a:r>
          <a:r>
            <a:rPr lang="en-CA" sz="1100" baseline="0"/>
            <a:t> = ($B9-C$2)^(1/3)* (($B9-C$2)/100)</a:t>
          </a:r>
        </a:p>
        <a:p>
          <a:r>
            <a:rPr lang="en-CA" sz="1100" baseline="0"/>
            <a:t>= (cube root of constancy difference) * (constancy difference /100)</a:t>
          </a:r>
        </a:p>
        <a:p>
          <a:r>
            <a:rPr lang="en-CA" sz="1100" baseline="0"/>
            <a:t>Minimum constancy for full points using the formula is 60%. For each percent below the 60% threshold the calculated value is penalized by 10%</a:t>
          </a:r>
        </a:p>
        <a:p>
          <a:r>
            <a:rPr lang="en-CA" sz="1100" baseline="0"/>
            <a:t>minimum value for inclusion is 0.55</a:t>
          </a:r>
        </a:p>
        <a:p>
          <a:r>
            <a:rPr lang="en-CA" sz="1100" baseline="0"/>
            <a:t>maximum value for inclusion  is 4</a:t>
          </a:r>
        </a:p>
        <a:p>
          <a:r>
            <a:rPr lang="en-CA" sz="1100" baseline="0"/>
            <a:t>A difference of &gt; 30 - 40% constancy is required to acquire differential points.</a:t>
          </a:r>
        </a:p>
        <a:p>
          <a:r>
            <a:rPr lang="en-CA" sz="1100" baseline="0"/>
            <a:t>target species with constancy &lt;10% are treated as noise and set to 0%</a:t>
          </a:r>
        </a:p>
        <a:p>
          <a:r>
            <a:rPr lang="en-CA" sz="1100" baseline="0"/>
            <a:t>If species score in both constancy and cover criteria then the summed differential value is multiplied by 1.25 such that the maximum differential value for a species is 10 (4+4x1.25).</a:t>
          </a:r>
        </a:p>
        <a:p>
          <a:r>
            <a:rPr lang="en-CA" sz="1100" baseline="0"/>
            <a:t>Constant minor species (&lt;1.0 cover by default) receive 1/2 constancy points</a:t>
          </a:r>
        </a:p>
        <a:p>
          <a:r>
            <a:rPr lang="en-CA" sz="1100" baseline="0"/>
            <a:t>Specific indicator plants may also recieve a differential value multiplier.</a:t>
          </a:r>
        </a:p>
      </xdr:txBody>
    </xdr:sp>
    <xdr:clientData/>
  </xdr:twoCellAnchor>
  <xdr:oneCellAnchor>
    <xdr:from>
      <xdr:col>1</xdr:col>
      <xdr:colOff>590550</xdr:colOff>
      <xdr:row>12</xdr:row>
      <xdr:rowOff>142875</xdr:rowOff>
    </xdr:from>
    <xdr:ext cx="5924550" cy="60901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079C520-EAB0-708D-E612-7E540D544E0E}"/>
            </a:ext>
          </a:extLst>
        </xdr:cNvPr>
        <xdr:cNvSpPr txBox="1"/>
      </xdr:nvSpPr>
      <xdr:spPr>
        <a:xfrm>
          <a:off x="1066800" y="2686050"/>
          <a:ext cx="5924550" cy="609013"/>
        </a:xfrm>
        <a:prstGeom prst="rect">
          <a:avLst/>
        </a:prstGeom>
        <a:solidFill>
          <a:schemeClr val="bg1">
            <a:lumMod val="75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CA" sz="1100"/>
            <a:t>Red shaded are</a:t>
          </a:r>
          <a:r>
            <a:rPr lang="en-CA" sz="1100" baseline="0"/>
            <a:t> not differential (&lt;0.5 value)</a:t>
          </a:r>
        </a:p>
        <a:p>
          <a:r>
            <a:rPr lang="en-CA" sz="1100" baseline="0"/>
            <a:t>Grey shaded are Focal constancy 50-60% are penalized 10% for each percent &lt;60% to taper off value</a:t>
          </a:r>
        </a:p>
        <a:p>
          <a:r>
            <a:rPr lang="en-CA" sz="1100" baseline="0"/>
            <a:t>Target constancy &lt;=10% are considered to be "noise" and set to 0%</a:t>
          </a:r>
          <a:endParaRPr lang="en-CA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342900</xdr:colOff>
      <xdr:row>26</xdr:row>
      <xdr:rowOff>9525</xdr:rowOff>
    </xdr:from>
    <xdr:to>
      <xdr:col>19</xdr:col>
      <xdr:colOff>38100</xdr:colOff>
      <xdr:row>29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2FEA89-44E7-48A7-8161-BDF55F20087A}"/>
            </a:ext>
          </a:extLst>
        </xdr:cNvPr>
        <xdr:cNvSpPr txBox="1"/>
      </xdr:nvSpPr>
      <xdr:spPr>
        <a:xfrm>
          <a:off x="7353300" y="4581525"/>
          <a:ext cx="4572000" cy="676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formula</a:t>
          </a:r>
          <a:r>
            <a:rPr lang="en-CA" sz="1100" baseline="0"/>
            <a:t> = (cube root focal cover) - (cube root target cover)</a:t>
          </a:r>
        </a:p>
        <a:p>
          <a:r>
            <a:rPr lang="en-CA" sz="1100" baseline="0"/>
            <a:t>minimum value is 0.6</a:t>
          </a:r>
        </a:p>
        <a:p>
          <a:r>
            <a:rPr lang="en-CA" sz="1100" baseline="0"/>
            <a:t>maximum value is 4</a:t>
          </a:r>
          <a:endParaRPr lang="en-CA" sz="1100"/>
        </a:p>
      </xdr:txBody>
    </xdr:sp>
    <xdr:clientData/>
  </xdr:twoCellAnchor>
  <xdr:twoCellAnchor>
    <xdr:from>
      <xdr:col>11</xdr:col>
      <xdr:colOff>338137</xdr:colOff>
      <xdr:row>30</xdr:row>
      <xdr:rowOff>38100</xdr:rowOff>
    </xdr:from>
    <xdr:to>
      <xdr:col>19</xdr:col>
      <xdr:colOff>33337</xdr:colOff>
      <xdr:row>44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A4F961-6438-A8F7-CDF3-2AA468A046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3D6E-738C-4E11-9AEB-44D7D772855F}">
  <dimension ref="A1:U12"/>
  <sheetViews>
    <sheetView tabSelected="1" workbookViewId="0">
      <selection activeCell="R21" sqref="R21"/>
    </sheetView>
  </sheetViews>
  <sheetFormatPr defaultRowHeight="15" x14ac:dyDescent="0.25"/>
  <cols>
    <col min="1" max="1" width="7.140625" customWidth="1"/>
  </cols>
  <sheetData>
    <row r="1" spans="1:21" x14ac:dyDescent="0.25">
      <c r="C1" s="10" t="s">
        <v>3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27.75" customHeight="1" x14ac:dyDescent="0.25">
      <c r="C2" s="8">
        <v>0</v>
      </c>
      <c r="D2" s="8">
        <v>0.01</v>
      </c>
      <c r="E2" s="8">
        <v>0.1</v>
      </c>
      <c r="F2" s="8">
        <v>1</v>
      </c>
      <c r="G2" s="8">
        <v>5</v>
      </c>
      <c r="H2" s="8">
        <v>10</v>
      </c>
      <c r="I2">
        <v>15</v>
      </c>
      <c r="J2">
        <v>20</v>
      </c>
      <c r="K2">
        <v>25</v>
      </c>
      <c r="L2">
        <v>30</v>
      </c>
      <c r="M2">
        <v>35</v>
      </c>
      <c r="N2">
        <v>40</v>
      </c>
      <c r="O2">
        <v>50</v>
      </c>
      <c r="P2">
        <v>60</v>
      </c>
      <c r="Q2">
        <v>70</v>
      </c>
      <c r="R2">
        <v>75</v>
      </c>
      <c r="S2">
        <v>80</v>
      </c>
      <c r="T2">
        <v>90</v>
      </c>
      <c r="U2">
        <v>100</v>
      </c>
    </row>
    <row r="3" spans="1:21" ht="22.5" customHeight="1" x14ac:dyDescent="0.25">
      <c r="A3" s="9" t="s">
        <v>2</v>
      </c>
      <c r="B3">
        <v>50</v>
      </c>
      <c r="C3" s="7">
        <f t="shared" ref="C3:N7" si="0">($B3-C$2)^(1/3)* (($B3-C$2)/100)*((ABS(10-(60.01-$B3)))/10)</f>
        <v>1.8420157493198265E-3</v>
      </c>
      <c r="D3" s="7">
        <f t="shared" si="0"/>
        <v>1.841524561494209E-3</v>
      </c>
      <c r="E3" s="7">
        <f t="shared" si="0"/>
        <v>1.8371053453972901E-3</v>
      </c>
      <c r="F3" s="7">
        <f t="shared" si="0"/>
        <v>1.7930597979108989E-3</v>
      </c>
      <c r="G3" s="7">
        <f t="shared" si="0"/>
        <v>1.6006019870202096E-3</v>
      </c>
      <c r="H3" s="7">
        <f t="shared" si="0"/>
        <v>1.3679807573410854E-3</v>
      </c>
      <c r="I3" s="7">
        <f t="shared" si="0"/>
        <v>1.1448732085657782E-3</v>
      </c>
      <c r="J3" s="7">
        <f t="shared" si="0"/>
        <v>9.3216975178597207E-4</v>
      </c>
      <c r="K3" s="7">
        <f t="shared" si="0"/>
        <v>7.3100443455307088E-4</v>
      </c>
      <c r="L3" s="7">
        <f t="shared" si="0"/>
        <v>5.4288352331887323E-4</v>
      </c>
      <c r="M3" s="7">
        <f t="shared" si="0"/>
        <v>3.699318111494969E-4</v>
      </c>
      <c r="N3" s="7">
        <f t="shared" si="0"/>
        <v>2.1544346900314551E-4</v>
      </c>
      <c r="O3" s="5"/>
      <c r="P3" s="5"/>
      <c r="Q3" s="5"/>
      <c r="R3" s="5"/>
      <c r="S3" s="5"/>
      <c r="T3" s="5"/>
      <c r="U3" s="5"/>
    </row>
    <row r="4" spans="1:21" x14ac:dyDescent="0.25">
      <c r="A4" s="9"/>
      <c r="B4">
        <v>52</v>
      </c>
      <c r="C4" s="7">
        <f t="shared" si="0"/>
        <v>0.38624025450744931</v>
      </c>
      <c r="D4" s="7">
        <f t="shared" si="0"/>
        <v>0.38614122171912024</v>
      </c>
      <c r="E4" s="7">
        <f t="shared" si="0"/>
        <v>0.38525021243922403</v>
      </c>
      <c r="F4" s="7">
        <f t="shared" si="0"/>
        <v>0.37636853728282599</v>
      </c>
      <c r="G4" s="7">
        <f t="shared" si="0"/>
        <v>0.33753350327537235</v>
      </c>
      <c r="H4" s="7">
        <f t="shared" si="0"/>
        <v>0.29052630697960974</v>
      </c>
      <c r="I4" s="7">
        <f t="shared" si="0"/>
        <v>0.24535149493669173</v>
      </c>
      <c r="J4" s="7">
        <f t="shared" si="0"/>
        <v>0.20217139797867006</v>
      </c>
      <c r="K4" s="7">
        <f t="shared" si="0"/>
        <v>0.16119000000000017</v>
      </c>
      <c r="L4" s="7">
        <f t="shared" si="0"/>
        <v>0.12267328189609297</v>
      </c>
      <c r="M4" s="7">
        <f t="shared" si="0"/>
        <v>8.6986456211968183E-2</v>
      </c>
      <c r="N4" s="7">
        <f t="shared" si="0"/>
        <v>5.4671552224347178E-2</v>
      </c>
      <c r="O4" s="5"/>
      <c r="P4" s="5"/>
      <c r="Q4" s="5"/>
      <c r="R4" s="5"/>
      <c r="S4" s="5"/>
      <c r="T4" s="5"/>
      <c r="U4" s="5"/>
    </row>
    <row r="5" spans="1:21" x14ac:dyDescent="0.25">
      <c r="A5" s="9"/>
      <c r="B5">
        <v>53</v>
      </c>
      <c r="C5" s="7">
        <f t="shared" si="0"/>
        <v>0.59525860347141368</v>
      </c>
      <c r="D5" s="7">
        <f t="shared" si="0"/>
        <v>0.59510885758868093</v>
      </c>
      <c r="E5" s="7">
        <f t="shared" si="0"/>
        <v>0.59376156866214591</v>
      </c>
      <c r="F5" s="7">
        <f t="shared" si="0"/>
        <v>0.58033083466194624</v>
      </c>
      <c r="G5" s="7">
        <f t="shared" si="0"/>
        <v>0.52158629496653763</v>
      </c>
      <c r="H5" s="7">
        <f t="shared" si="0"/>
        <v>0.45043188862392136</v>
      </c>
      <c r="I5" s="7">
        <f t="shared" si="0"/>
        <v>0.38198764572049837</v>
      </c>
      <c r="J5" s="7">
        <f t="shared" si="0"/>
        <v>0.31648741234068845</v>
      </c>
      <c r="K5" s="7">
        <f t="shared" si="0"/>
        <v>0.25422322872543063</v>
      </c>
      <c r="L5" s="7">
        <f t="shared" si="0"/>
        <v>0.19557273220439231</v>
      </c>
      <c r="M5" s="7">
        <f t="shared" si="0"/>
        <v>0.14104830183632289</v>
      </c>
      <c r="N5" s="7">
        <f t="shared" si="0"/>
        <v>9.1396379311705911E-2</v>
      </c>
      <c r="O5" s="5"/>
      <c r="P5" s="5"/>
      <c r="Q5" s="5"/>
      <c r="R5" s="5"/>
      <c r="S5" s="5"/>
      <c r="T5" s="5"/>
      <c r="U5" s="5"/>
    </row>
    <row r="6" spans="1:21" x14ac:dyDescent="0.25">
      <c r="A6" s="9"/>
      <c r="B6">
        <v>54</v>
      </c>
      <c r="C6" s="7">
        <f t="shared" si="0"/>
        <v>0.81438776823104875</v>
      </c>
      <c r="D6" s="7">
        <f t="shared" si="0"/>
        <v>0.81418669103801844</v>
      </c>
      <c r="E6" s="7">
        <f t="shared" si="0"/>
        <v>0.81237755511879228</v>
      </c>
      <c r="F6" s="7">
        <f t="shared" si="0"/>
        <v>0.7943417484451305</v>
      </c>
      <c r="G6" s="7">
        <f t="shared" si="0"/>
        <v>0.71543085936659134</v>
      </c>
      <c r="H6" s="7">
        <f t="shared" si="0"/>
        <v>0.61978795374984386</v>
      </c>
      <c r="I6" s="7">
        <f t="shared" si="0"/>
        <v>0.52770641264743468</v>
      </c>
      <c r="J6" s="7">
        <f t="shared" si="0"/>
        <v>0.43948573696130366</v>
      </c>
      <c r="K6" s="7">
        <f t="shared" si="0"/>
        <v>0.3554977799001095</v>
      </c>
      <c r="L6" s="7">
        <f t="shared" si="0"/>
        <v>0.27621963770527497</v>
      </c>
      <c r="M6" s="7">
        <f t="shared" si="0"/>
        <v>0.2022915289896107</v>
      </c>
      <c r="N6" s="7">
        <f t="shared" si="0"/>
        <v>0.13463054687682841</v>
      </c>
      <c r="O6" s="5">
        <f t="shared" ref="I3:O6" si="1">($B6-O$2)^(1/3)* (($B6-O$2)/100)*((ABS(10-(60.01-$B6)))/10)</f>
        <v>2.5334920789412473E-2</v>
      </c>
      <c r="P6" s="5"/>
      <c r="Q6" s="5"/>
      <c r="R6" s="5"/>
      <c r="S6" s="5"/>
      <c r="T6" s="5"/>
      <c r="U6" s="5"/>
    </row>
    <row r="7" spans="1:21" x14ac:dyDescent="0.25">
      <c r="A7" s="9"/>
      <c r="B7">
        <v>55</v>
      </c>
      <c r="C7" s="7">
        <f>($B7-C$2)^(1/3)* (($B7-C$2)/100)*((ABS(10-(60.01-$B7)))/10)</f>
        <v>1.0437203028559645</v>
      </c>
      <c r="D7" s="7">
        <f t="shared" si="0"/>
        <v>1.0434672874199182</v>
      </c>
      <c r="E7" s="7">
        <f t="shared" si="0"/>
        <v>1.0411908388654429</v>
      </c>
      <c r="F7" s="7">
        <f t="shared" si="0"/>
        <v>1.0184949783140183</v>
      </c>
      <c r="G7" s="7">
        <f t="shared" si="0"/>
        <v>0.91916585891077685</v>
      </c>
      <c r="H7" s="7">
        <f t="shared" si="0"/>
        <v>0.7987003915232439</v>
      </c>
      <c r="I7" s="7">
        <f t="shared" si="0"/>
        <v>0.6826223979133379</v>
      </c>
      <c r="J7" s="7">
        <f t="shared" si="0"/>
        <v>0.57129173107443731</v>
      </c>
      <c r="K7" s="7">
        <f t="shared" si="0"/>
        <v>0.46515270614129284</v>
      </c>
      <c r="L7" s="7">
        <f t="shared" si="0"/>
        <v>0.36477121284205516</v>
      </c>
      <c r="M7" s="7">
        <f t="shared" si="0"/>
        <v>0.27089887813617175</v>
      </c>
      <c r="N7" s="7">
        <f t="shared" si="0"/>
        <v>0.18459597376363576</v>
      </c>
      <c r="O7" s="5"/>
      <c r="P7" s="5"/>
      <c r="Q7" s="5"/>
      <c r="R7" s="5"/>
      <c r="S7" s="5"/>
      <c r="T7" s="5"/>
      <c r="U7" s="5"/>
    </row>
    <row r="8" spans="1:21" x14ac:dyDescent="0.25">
      <c r="A8" s="9"/>
      <c r="B8">
        <v>60</v>
      </c>
      <c r="C8" s="5">
        <f t="shared" ref="C8:H11" si="2">($B8-C$2)^(1/3)* (($B8-C$2)/100)</f>
        <v>2.3489205847013181</v>
      </c>
      <c r="D8" s="5">
        <f t="shared" si="2"/>
        <v>2.3483986168492086</v>
      </c>
      <c r="E8" s="5">
        <f t="shared" si="2"/>
        <v>2.3437022116681292</v>
      </c>
      <c r="F8" s="5">
        <f t="shared" si="2"/>
        <v>2.2968678853652236</v>
      </c>
      <c r="G8" s="5">
        <f t="shared" si="2"/>
        <v>2.0916238534187657</v>
      </c>
      <c r="H8" s="5">
        <f t="shared" si="2"/>
        <v>1.8420157493201932</v>
      </c>
      <c r="I8" s="5">
        <f t="shared" ref="I8:P12" si="3">($B8-I$2)^(1/3)* (($B8-I$2)/100)</f>
        <v>1.6006019870205281</v>
      </c>
      <c r="J8" s="5">
        <f t="shared" si="3"/>
        <v>1.3679807573413578</v>
      </c>
      <c r="K8" s="5">
        <f t="shared" si="3"/>
        <v>1.1448732085660061</v>
      </c>
      <c r="L8" s="5">
        <f t="shared" si="3"/>
        <v>0.93216975178615757</v>
      </c>
      <c r="M8" s="5">
        <f t="shared" si="3"/>
        <v>0.7310044345532164</v>
      </c>
      <c r="N8" s="5">
        <f t="shared" si="3"/>
        <v>0.54288352331898126</v>
      </c>
      <c r="O8" s="5">
        <f t="shared" si="3"/>
        <v>0.21544346900318839</v>
      </c>
      <c r="P8" s="5">
        <f t="shared" si="3"/>
        <v>0</v>
      </c>
      <c r="Q8" s="5"/>
      <c r="R8" s="5"/>
      <c r="S8" s="5"/>
      <c r="T8" s="5"/>
      <c r="U8" s="5"/>
    </row>
    <row r="9" spans="1:21" x14ac:dyDescent="0.25">
      <c r="A9" s="9"/>
      <c r="B9">
        <v>70</v>
      </c>
      <c r="C9" s="5">
        <f t="shared" si="2"/>
        <v>2.8848997098659899</v>
      </c>
      <c r="D9" s="5">
        <f t="shared" si="2"/>
        <v>2.8843502182432093</v>
      </c>
      <c r="E9" s="5">
        <f t="shared" si="2"/>
        <v>2.8794059715597129</v>
      </c>
      <c r="F9" s="5">
        <f t="shared" si="2"/>
        <v>2.8300804914946198</v>
      </c>
      <c r="G9" s="5">
        <f t="shared" si="2"/>
        <v>2.6134717430828873</v>
      </c>
      <c r="H9" s="5">
        <f t="shared" si="2"/>
        <v>2.3489205847013181</v>
      </c>
      <c r="I9" s="5">
        <f t="shared" si="3"/>
        <v>2.0916238534187657</v>
      </c>
      <c r="J9" s="5">
        <f t="shared" si="3"/>
        <v>1.8420157493201932</v>
      </c>
      <c r="K9" s="5">
        <f t="shared" si="3"/>
        <v>1.6006019870205281</v>
      </c>
      <c r="L9" s="5">
        <f t="shared" si="3"/>
        <v>1.3679807573413578</v>
      </c>
      <c r="M9" s="5">
        <f t="shared" si="3"/>
        <v>1.1448732085660061</v>
      </c>
      <c r="N9" s="5">
        <f t="shared" si="3"/>
        <v>0.93216975178615757</v>
      </c>
      <c r="O9" s="5">
        <f t="shared" si="3"/>
        <v>0.54288352331898126</v>
      </c>
      <c r="P9" s="5">
        <f t="shared" si="3"/>
        <v>0.21544346900318839</v>
      </c>
      <c r="Q9" s="5">
        <f>($B9^(1/2)-Q2^(1/2))/10 *4</f>
        <v>0</v>
      </c>
      <c r="R9" s="5"/>
      <c r="S9" s="5"/>
      <c r="T9" s="5"/>
      <c r="U9" s="5"/>
    </row>
    <row r="10" spans="1:21" x14ac:dyDescent="0.25">
      <c r="A10" s="9"/>
      <c r="B10">
        <v>80</v>
      </c>
      <c r="C10" s="5">
        <f t="shared" si="2"/>
        <v>3.4470955040510129</v>
      </c>
      <c r="D10" s="5">
        <f t="shared" si="2"/>
        <v>3.4465210001030857</v>
      </c>
      <c r="E10" s="5">
        <f t="shared" si="2"/>
        <v>3.4413515421184044</v>
      </c>
      <c r="F10" s="5">
        <f t="shared" si="2"/>
        <v>3.3897639373507036</v>
      </c>
      <c r="G10" s="5">
        <f t="shared" si="2"/>
        <v>3.162872494881559</v>
      </c>
      <c r="H10" s="5">
        <f t="shared" si="2"/>
        <v>2.8848997098659899</v>
      </c>
      <c r="I10" s="5">
        <f t="shared" si="3"/>
        <v>2.6134717430828873</v>
      </c>
      <c r="J10" s="5">
        <f t="shared" si="3"/>
        <v>2.3489205847013181</v>
      </c>
      <c r="K10" s="5">
        <f t="shared" si="3"/>
        <v>2.0916238534187657</v>
      </c>
      <c r="L10" s="5">
        <f t="shared" si="3"/>
        <v>1.8420157493201932</v>
      </c>
      <c r="M10" s="5">
        <f t="shared" si="3"/>
        <v>1.6006019870205281</v>
      </c>
      <c r="N10" s="5">
        <f t="shared" si="3"/>
        <v>1.3679807573413578</v>
      </c>
      <c r="O10" s="5">
        <f t="shared" si="3"/>
        <v>0.93216975178615757</v>
      </c>
      <c r="P10" s="5">
        <f t="shared" si="3"/>
        <v>0.54288352331898126</v>
      </c>
      <c r="Q10" s="5">
        <f>($B10^(1/2)-Q2^(1/2))/10 *4</f>
        <v>0.23106865786336145</v>
      </c>
      <c r="R10" s="5">
        <f>($B10^(1/2)-R2^(1/2))/10 *4</f>
        <v>0.11360714886190877</v>
      </c>
      <c r="S10" s="5">
        <f>($B10^(1/2)-S2^(1/2))/10 *4</f>
        <v>0</v>
      </c>
      <c r="T10" s="5"/>
      <c r="U10" s="5"/>
    </row>
    <row r="11" spans="1:21" x14ac:dyDescent="0.25">
      <c r="A11" s="9"/>
      <c r="B11">
        <v>90</v>
      </c>
      <c r="C11" s="6">
        <f t="shared" si="2"/>
        <v>4.033264271901448</v>
      </c>
      <c r="D11" s="6">
        <f>($B11-D$2)^(1/3)* (($B11-D$2)/100)</f>
        <v>4.0326667623340446</v>
      </c>
      <c r="E11" s="6">
        <f t="shared" si="2"/>
        <v>4.0272901723657375</v>
      </c>
      <c r="F11" s="5">
        <f t="shared" si="2"/>
        <v>3.9736231350702376</v>
      </c>
      <c r="G11" s="5">
        <f t="shared" si="2"/>
        <v>3.7373052213344522</v>
      </c>
      <c r="H11" s="5">
        <f t="shared" si="2"/>
        <v>3.4470955040510129</v>
      </c>
      <c r="I11" s="5">
        <f t="shared" si="3"/>
        <v>3.162872494881559</v>
      </c>
      <c r="J11" s="5">
        <f t="shared" si="3"/>
        <v>2.8848997098659899</v>
      </c>
      <c r="K11" s="5">
        <f t="shared" si="3"/>
        <v>2.6134717430828873</v>
      </c>
      <c r="L11" s="5">
        <f t="shared" si="3"/>
        <v>2.3489205847013181</v>
      </c>
      <c r="M11" s="5">
        <f t="shared" si="3"/>
        <v>2.0916238534187657</v>
      </c>
      <c r="N11" s="5">
        <f t="shared" si="3"/>
        <v>1.8420157493201932</v>
      </c>
      <c r="O11" s="5">
        <f t="shared" si="3"/>
        <v>1.3679807573413578</v>
      </c>
      <c r="P11" s="5">
        <f t="shared" si="3"/>
        <v>0.93216975178615757</v>
      </c>
      <c r="Q11" s="5">
        <f>($B11^(1/2)-Q2^(1/2))/10 *4</f>
        <v>0.44809308606575299</v>
      </c>
      <c r="R11" s="5">
        <f>($B11^(1/2)-R2^(1/2))/10 *4</f>
        <v>0.33063157706430035</v>
      </c>
      <c r="S11" s="5">
        <f>($B11^(1/2)-S2^(1/2))/10 *4</f>
        <v>0.21702442820239157</v>
      </c>
      <c r="T11" s="5">
        <f>($B11^(1/2)-T2^(1/2))/10 *4</f>
        <v>0</v>
      </c>
      <c r="U11" s="5"/>
    </row>
    <row r="12" spans="1:21" x14ac:dyDescent="0.25">
      <c r="A12" s="9"/>
      <c r="B12">
        <v>100</v>
      </c>
      <c r="C12" s="6">
        <f>($B12-C$2)^(1/3)* (($B12-C$2)/100)</f>
        <v>4.6415888336127793</v>
      </c>
      <c r="D12" s="6">
        <f>($B12-D$2)^(1/3)* (($B12-D$2)/100)</f>
        <v>4.6409699654165006</v>
      </c>
      <c r="E12" s="6">
        <f>($B12-E$2)^(1/3)* (($B12-E$2)/100)</f>
        <v>4.6354010801947911</v>
      </c>
      <c r="F12" s="6">
        <f>($B12-F$2)^(1/3)* (($B12-F$2)/100)</f>
        <v>4.5798043590909137</v>
      </c>
      <c r="G12" s="6">
        <f>($B12-G$2)^(1/3)* (($B12-G$2)/100)</f>
        <v>4.3347575036176176</v>
      </c>
      <c r="H12" s="6">
        <f>($B12-H$2)^(1/3)* (($B12-H$2)/100)</f>
        <v>4.033264271901448</v>
      </c>
      <c r="I12" s="5">
        <f>($B12-I$2)^(1/3)* (($B12-I$2)/100)</f>
        <v>3.7373052213344522</v>
      </c>
      <c r="J12" s="5">
        <f>($B12-J$2)^(1/3)* (($B12-J$2)/100)</f>
        <v>3.4470955040510129</v>
      </c>
      <c r="K12" s="5">
        <f>($B12-K$2)^(1/3)* (($B12-K$2)/100)</f>
        <v>3.162872494881559</v>
      </c>
      <c r="L12" s="5">
        <f>($B12-L$2)^(1/3)* (($B12-L$2)/100)</f>
        <v>2.8848997098659899</v>
      </c>
      <c r="M12" s="5">
        <f>($B12-M$2)^(1/3)* (($B12-M$2)/100)</f>
        <v>2.6134717430828873</v>
      </c>
      <c r="N12" s="5">
        <f>($B12-N$2)^(1/3)* (($B12-N$2)/100)</f>
        <v>2.3489205847013181</v>
      </c>
      <c r="O12" s="5">
        <f>($B12-O$2)^(1/3)* (($B12-O$2)/100)</f>
        <v>1.8420157493201932</v>
      </c>
      <c r="P12" s="5">
        <f t="shared" si="3"/>
        <v>1.3679807573413578</v>
      </c>
      <c r="Q12" s="5">
        <f>($B12^(1/2)-Q2^(1/2))/10 *4</f>
        <v>0.65335989386369775</v>
      </c>
      <c r="R12" s="5">
        <f>($B12^(1/2)-R2^(1/2))/10 *4</f>
        <v>0.53589838486224506</v>
      </c>
      <c r="S12" s="5">
        <f>($B12^(1/2)-S2^(1/2))/10 *4</f>
        <v>0.4222912360003363</v>
      </c>
      <c r="T12" s="5">
        <f>($B12^(1/2)-T2^(1/2))/10 *4</f>
        <v>0.20526680779794476</v>
      </c>
      <c r="U12" s="5">
        <f>($B12^(1/2)-U2^(1/2))/10 *4</f>
        <v>0</v>
      </c>
    </row>
  </sheetData>
  <mergeCells count="2">
    <mergeCell ref="A3:A12"/>
    <mergeCell ref="C1:U1"/>
  </mergeCells>
  <conditionalFormatting sqref="C3:U12">
    <cfRule type="cellIs" dxfId="1" priority="1" operator="lessThan">
      <formula>0.5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170AE-A83C-47BA-B86A-8F7C361CDC9B}">
  <dimension ref="A2:T43"/>
  <sheetViews>
    <sheetView workbookViewId="0">
      <selection activeCell="D12" sqref="D12"/>
    </sheetView>
  </sheetViews>
  <sheetFormatPr defaultRowHeight="15" x14ac:dyDescent="0.25"/>
  <cols>
    <col min="1" max="1" width="13.7109375" customWidth="1"/>
  </cols>
  <sheetData>
    <row r="2" spans="1:20" x14ac:dyDescent="0.25">
      <c r="C2" t="s">
        <v>1</v>
      </c>
      <c r="F2" t="s">
        <v>0</v>
      </c>
    </row>
    <row r="3" spans="1:20" x14ac:dyDescent="0.25">
      <c r="B3">
        <v>0.1</v>
      </c>
      <c r="C3">
        <v>0</v>
      </c>
      <c r="D3">
        <v>0.01</v>
      </c>
      <c r="E3">
        <v>0.1</v>
      </c>
      <c r="F3">
        <v>1</v>
      </c>
      <c r="G3">
        <v>3</v>
      </c>
      <c r="H3">
        <v>5</v>
      </c>
      <c r="I3">
        <v>8</v>
      </c>
      <c r="J3">
        <v>10</v>
      </c>
      <c r="K3">
        <v>15</v>
      </c>
      <c r="L3">
        <v>20</v>
      </c>
      <c r="M3">
        <v>30</v>
      </c>
      <c r="N3">
        <v>40</v>
      </c>
      <c r="O3">
        <v>50</v>
      </c>
      <c r="P3">
        <v>60</v>
      </c>
      <c r="Q3">
        <v>70</v>
      </c>
      <c r="R3">
        <v>80</v>
      </c>
      <c r="S3">
        <v>90</v>
      </c>
      <c r="T3">
        <v>100</v>
      </c>
    </row>
    <row r="4" spans="1:20" x14ac:dyDescent="0.25">
      <c r="B4">
        <v>5</v>
      </c>
      <c r="C4">
        <f>$B4^(1/3)*((ABS(10-(10.01-$B4)))/10)</f>
        <v>0.85327799739167176</v>
      </c>
      <c r="D4" s="1">
        <f t="shared" ref="D4:F5" si="0">ABS(($B4^(1/3))-(D$3^(1/3)))*((ABS(10-(10.01-$B4)))/10)</f>
        <v>0.74577170635908063</v>
      </c>
      <c r="E4" s="1">
        <f t="shared" si="0"/>
        <v>0.62166271459439404</v>
      </c>
      <c r="F4" s="1">
        <f t="shared" si="0"/>
        <v>0.35427799739167171</v>
      </c>
      <c r="G4" s="1">
        <f>ABS(($B4^(1/3))-(G$3^(1/3)))</f>
        <v>0.26772637636928853</v>
      </c>
    </row>
    <row r="5" spans="1:20" x14ac:dyDescent="0.25">
      <c r="B5">
        <v>7</v>
      </c>
      <c r="C5">
        <f>$B5^(1/3)*((ABS(10-(10.01-$B5)))/10)</f>
        <v>1.3371388967579001</v>
      </c>
      <c r="D5" s="1">
        <f t="shared" si="0"/>
        <v>1.1865439119246712</v>
      </c>
      <c r="E5" s="1">
        <f t="shared" si="0"/>
        <v>1.0126918372883666</v>
      </c>
      <c r="F5" s="1">
        <f t="shared" si="0"/>
        <v>0.63813889675789992</v>
      </c>
      <c r="G5" s="1">
        <f>ABS(($B5^(1/3))-(G$3^(1/3)))</f>
        <v>0.47068161246498064</v>
      </c>
    </row>
    <row r="6" spans="1:20" x14ac:dyDescent="0.25">
      <c r="B6">
        <v>10</v>
      </c>
      <c r="C6">
        <f>$B6^(1/3)</f>
        <v>2.1544346900318838</v>
      </c>
      <c r="D6" s="1">
        <f t="shared" ref="D6:J6" si="1">ABS(($B6^(1/3))-(D3^(1/3)))</f>
        <v>1.9389912210286955</v>
      </c>
      <c r="E6" s="1">
        <f t="shared" si="1"/>
        <v>1.6902758066706058</v>
      </c>
      <c r="F6" s="1">
        <f t="shared" si="1"/>
        <v>1.1544346900318838</v>
      </c>
      <c r="G6" s="1">
        <f t="shared" si="1"/>
        <v>0.71218511972447551</v>
      </c>
      <c r="H6" s="1">
        <f t="shared" si="1"/>
        <v>0.44445874335518698</v>
      </c>
      <c r="I6" s="1">
        <f t="shared" si="1"/>
        <v>0.15443469003188404</v>
      </c>
      <c r="J6" s="1">
        <f t="shared" si="1"/>
        <v>0</v>
      </c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B7">
        <v>15</v>
      </c>
      <c r="C7">
        <f t="shared" ref="C7:C15" si="2">$B7^(1/3)</f>
        <v>2.4662120743304703</v>
      </c>
      <c r="D7" s="1">
        <f>ABS(($B7^(1/3))-(D3^(1/3)))</f>
        <v>2.250768605327282</v>
      </c>
      <c r="E7" s="1">
        <f t="shared" ref="E7:K7" si="3">ABS(($B7^(1/3))-(E3^(1/3)))</f>
        <v>2.0020531909691925</v>
      </c>
      <c r="F7" s="1">
        <f t="shared" si="3"/>
        <v>1.4662120743304703</v>
      </c>
      <c r="G7" s="1">
        <f t="shared" si="3"/>
        <v>1.023962504023062</v>
      </c>
      <c r="H7" s="1">
        <f t="shared" si="3"/>
        <v>0.75623612765377346</v>
      </c>
      <c r="I7" s="1">
        <f t="shared" si="3"/>
        <v>0.46621207433047052</v>
      </c>
      <c r="J7" s="1">
        <f t="shared" si="3"/>
        <v>0.31177738429858648</v>
      </c>
      <c r="K7" s="1">
        <f t="shared" si="3"/>
        <v>0</v>
      </c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t="s">
        <v>5</v>
      </c>
      <c r="B8">
        <v>20</v>
      </c>
      <c r="C8">
        <f t="shared" si="2"/>
        <v>2.7144176165949063</v>
      </c>
      <c r="D8" s="1">
        <f>ABS(($B8^(1/3))-(D3^(1/3)))</f>
        <v>2.498974147591718</v>
      </c>
      <c r="E8" s="1">
        <f t="shared" ref="E8:L8" si="4">ABS(($B8^(1/3))-(E3^(1/3)))</f>
        <v>2.2502587332336281</v>
      </c>
      <c r="F8" s="1">
        <f t="shared" si="4"/>
        <v>1.7144176165949063</v>
      </c>
      <c r="G8" s="1">
        <f t="shared" si="4"/>
        <v>1.272168046287498</v>
      </c>
      <c r="H8" s="1">
        <f t="shared" si="4"/>
        <v>1.0044416699182095</v>
      </c>
      <c r="I8" s="1">
        <f t="shared" si="4"/>
        <v>0.71441761659490655</v>
      </c>
      <c r="J8" s="1">
        <f t="shared" si="4"/>
        <v>0.55998292656302251</v>
      </c>
      <c r="K8" s="1">
        <f t="shared" si="4"/>
        <v>0.24820554226443603</v>
      </c>
      <c r="L8" s="1">
        <f t="shared" si="4"/>
        <v>0</v>
      </c>
      <c r="M8" s="1"/>
      <c r="N8" s="1"/>
      <c r="O8" s="1"/>
      <c r="P8" s="1"/>
      <c r="Q8" s="1"/>
      <c r="R8" s="1"/>
      <c r="S8" s="1"/>
      <c r="T8" s="1"/>
    </row>
    <row r="9" spans="1:20" x14ac:dyDescent="0.25">
      <c r="B9">
        <v>30</v>
      </c>
      <c r="C9">
        <f t="shared" si="2"/>
        <v>3.1072325059538586</v>
      </c>
      <c r="D9" s="1">
        <f>ABS(($B9^(1/3))-(D3^(1/3)))</f>
        <v>2.8917890369506702</v>
      </c>
      <c r="E9" s="1">
        <f t="shared" ref="E9:M9" si="5">ABS(($B9^(1/3))-(E3^(1/3)))</f>
        <v>2.6430736225925804</v>
      </c>
      <c r="F9" s="1">
        <f t="shared" si="5"/>
        <v>2.1072325059538586</v>
      </c>
      <c r="G9" s="1">
        <f t="shared" si="5"/>
        <v>1.6649829356464503</v>
      </c>
      <c r="H9" s="1">
        <f t="shared" si="5"/>
        <v>1.3972565592771617</v>
      </c>
      <c r="I9" s="1">
        <f t="shared" si="5"/>
        <v>1.1072325059538588</v>
      </c>
      <c r="J9" s="1">
        <f t="shared" si="5"/>
        <v>0.95279781592197477</v>
      </c>
      <c r="K9" s="1">
        <f t="shared" si="5"/>
        <v>0.64102043162338829</v>
      </c>
      <c r="L9" s="1">
        <f t="shared" si="5"/>
        <v>0.39281488935895226</v>
      </c>
      <c r="M9" s="1">
        <f t="shared" si="5"/>
        <v>0</v>
      </c>
      <c r="N9" s="1"/>
      <c r="O9" s="1"/>
      <c r="P9" s="1"/>
      <c r="Q9" s="1"/>
      <c r="R9" s="1"/>
      <c r="S9" s="1"/>
      <c r="T9" s="1"/>
    </row>
    <row r="10" spans="1:20" x14ac:dyDescent="0.25">
      <c r="B10">
        <v>40</v>
      </c>
      <c r="C10">
        <f t="shared" si="2"/>
        <v>3.4199518933533941</v>
      </c>
      <c r="D10" s="1">
        <f>ABS(($B10^(1/3))-(D3^(1/3)))</f>
        <v>3.2045084243502058</v>
      </c>
      <c r="E10" s="1">
        <f t="shared" ref="E10:N10" si="6">ABS(($B10^(1/3))-(E3^(1/3)))</f>
        <v>2.9557930099921164</v>
      </c>
      <c r="F10" s="1">
        <f t="shared" si="6"/>
        <v>2.4199518933533941</v>
      </c>
      <c r="G10" s="1">
        <f t="shared" si="6"/>
        <v>1.9777023230459858</v>
      </c>
      <c r="H10" s="1">
        <f t="shared" si="6"/>
        <v>1.7099759466766973</v>
      </c>
      <c r="I10" s="1">
        <f t="shared" si="6"/>
        <v>1.4199518933533943</v>
      </c>
      <c r="J10" s="1">
        <f t="shared" si="6"/>
        <v>1.2655172033215103</v>
      </c>
      <c r="K10" s="1">
        <f t="shared" si="6"/>
        <v>0.95373981902292382</v>
      </c>
      <c r="L10" s="1">
        <f t="shared" si="6"/>
        <v>0.70553427675848779</v>
      </c>
      <c r="M10" s="1">
        <f t="shared" si="6"/>
        <v>0.31271938739953553</v>
      </c>
      <c r="N10" s="1">
        <f t="shared" si="6"/>
        <v>0</v>
      </c>
      <c r="O10" s="1"/>
      <c r="P10" s="1"/>
      <c r="Q10" s="1"/>
      <c r="R10" s="1"/>
      <c r="S10" s="1"/>
      <c r="T10" s="1"/>
    </row>
    <row r="11" spans="1:20" x14ac:dyDescent="0.25">
      <c r="B11">
        <v>50</v>
      </c>
      <c r="C11">
        <f t="shared" si="2"/>
        <v>3.6840314986403864</v>
      </c>
      <c r="D11" s="1">
        <f>ABS(($B11^(1/3))-(D3^(1/3)))</f>
        <v>3.468588029637198</v>
      </c>
      <c r="E11" s="1">
        <f t="shared" ref="E11:O11" si="7">ABS(($B11^(1/3))-(E3^(1/3)))</f>
        <v>3.2198726152791082</v>
      </c>
      <c r="F11" s="1">
        <f t="shared" si="7"/>
        <v>2.6840314986403864</v>
      </c>
      <c r="G11" s="1">
        <f t="shared" si="7"/>
        <v>2.2417819283329781</v>
      </c>
      <c r="H11" s="1">
        <f t="shared" si="7"/>
        <v>1.9740555519636895</v>
      </c>
      <c r="I11" s="1">
        <f t="shared" si="7"/>
        <v>1.6840314986403866</v>
      </c>
      <c r="J11" s="1">
        <f t="shared" si="7"/>
        <v>1.5295968086085026</v>
      </c>
      <c r="K11" s="1">
        <f t="shared" si="7"/>
        <v>1.2178194243099161</v>
      </c>
      <c r="L11" s="1">
        <f t="shared" si="7"/>
        <v>0.96961388204548005</v>
      </c>
      <c r="M11" s="1">
        <f t="shared" si="7"/>
        <v>0.57679899268652779</v>
      </c>
      <c r="N11" s="1">
        <f t="shared" si="7"/>
        <v>0.26407960528699226</v>
      </c>
      <c r="O11" s="1">
        <f t="shared" si="7"/>
        <v>0</v>
      </c>
      <c r="P11" s="1"/>
      <c r="Q11" s="1"/>
      <c r="R11" s="1"/>
      <c r="S11" s="1"/>
      <c r="T11" s="1"/>
    </row>
    <row r="12" spans="1:20" x14ac:dyDescent="0.25">
      <c r="B12">
        <v>66</v>
      </c>
      <c r="C12" s="2">
        <f t="shared" si="2"/>
        <v>4.0412400206221895</v>
      </c>
      <c r="D12" s="1">
        <f>ABS(($B12^(1/3))-(D3^(1/3)))</f>
        <v>3.8257965516190011</v>
      </c>
      <c r="E12" s="1">
        <f t="shared" ref="E12:P12" si="8">ABS(($B12^(1/3))-(E3^(1/3)))</f>
        <v>3.5770811372609117</v>
      </c>
      <c r="F12" s="1">
        <f t="shared" si="8"/>
        <v>3.0412400206221895</v>
      </c>
      <c r="G12" s="1">
        <f t="shared" si="8"/>
        <v>2.5989904503147812</v>
      </c>
      <c r="H12" s="1">
        <f t="shared" si="8"/>
        <v>2.3312640739454924</v>
      </c>
      <c r="I12" s="1">
        <f t="shared" si="8"/>
        <v>2.0412400206221895</v>
      </c>
      <c r="J12" s="1">
        <f t="shared" si="8"/>
        <v>1.8868053305903056</v>
      </c>
      <c r="K12" s="1">
        <f t="shared" si="8"/>
        <v>1.5750279462917192</v>
      </c>
      <c r="L12" s="1">
        <f t="shared" si="8"/>
        <v>1.3268224040272831</v>
      </c>
      <c r="M12" s="1">
        <f t="shared" si="8"/>
        <v>0.93400751466833087</v>
      </c>
      <c r="N12" s="1">
        <f t="shared" si="8"/>
        <v>0.62128812726879534</v>
      </c>
      <c r="O12" s="1">
        <f t="shared" si="8"/>
        <v>0.35720852198180308</v>
      </c>
      <c r="P12" s="1">
        <f t="shared" si="8"/>
        <v>0.12637237945332602</v>
      </c>
      <c r="Q12" s="1"/>
      <c r="R12" s="1"/>
      <c r="S12" s="1"/>
      <c r="T12" s="1"/>
    </row>
    <row r="13" spans="1:20" x14ac:dyDescent="0.25">
      <c r="B13">
        <v>70</v>
      </c>
      <c r="C13" s="2">
        <f t="shared" si="2"/>
        <v>4.121285299808557</v>
      </c>
      <c r="D13" s="1">
        <f>ABS(($B13^(1/3))-(D3^(1/3)))</f>
        <v>3.9058418308053686</v>
      </c>
      <c r="E13" s="1">
        <f t="shared" ref="E13:Q13" si="9">ABS(($B13^(1/3))-(E3^(1/3)))</f>
        <v>3.6571264164472792</v>
      </c>
      <c r="F13" s="1">
        <f t="shared" si="9"/>
        <v>3.121285299808557</v>
      </c>
      <c r="G13" s="1">
        <f t="shared" si="9"/>
        <v>2.6790357295011487</v>
      </c>
      <c r="H13" s="1">
        <f t="shared" si="9"/>
        <v>2.4113093531318599</v>
      </c>
      <c r="I13" s="1">
        <f t="shared" si="9"/>
        <v>2.121285299808557</v>
      </c>
      <c r="J13" s="1">
        <f t="shared" si="9"/>
        <v>1.9668506097766731</v>
      </c>
      <c r="K13" s="1">
        <f t="shared" si="9"/>
        <v>1.6550732254780867</v>
      </c>
      <c r="L13" s="1">
        <f t="shared" si="9"/>
        <v>1.4068676832136506</v>
      </c>
      <c r="M13" s="1">
        <f t="shared" si="9"/>
        <v>1.0140527938546984</v>
      </c>
      <c r="N13" s="1">
        <f t="shared" si="9"/>
        <v>0.70133340645516284</v>
      </c>
      <c r="O13" s="1">
        <f t="shared" si="9"/>
        <v>0.43725380116817059</v>
      </c>
      <c r="P13" s="1">
        <f t="shared" si="9"/>
        <v>0.20641765863969352</v>
      </c>
      <c r="Q13" s="1">
        <f t="shared" si="9"/>
        <v>0</v>
      </c>
      <c r="R13" s="1"/>
      <c r="S13" s="1"/>
      <c r="T13" s="1"/>
    </row>
    <row r="14" spans="1:20" x14ac:dyDescent="0.25">
      <c r="B14">
        <v>80</v>
      </c>
      <c r="C14" s="2">
        <f t="shared" si="2"/>
        <v>4.3088693800637659</v>
      </c>
      <c r="D14" s="3">
        <f>ABS(($B14^(1/3))-(D3^(1/3)))</f>
        <v>4.0934259110605771</v>
      </c>
      <c r="E14" s="1">
        <f t="shared" ref="E14:R14" si="10">ABS(($B14^(1/3))-(E3^(1/3)))</f>
        <v>3.8447104967024881</v>
      </c>
      <c r="F14" s="1">
        <f t="shared" si="10"/>
        <v>3.3088693800637659</v>
      </c>
      <c r="G14" s="1">
        <f t="shared" si="10"/>
        <v>2.8666198097563576</v>
      </c>
      <c r="H14" s="1">
        <f t="shared" si="10"/>
        <v>2.5988934333870688</v>
      </c>
      <c r="I14" s="1">
        <f t="shared" si="10"/>
        <v>2.3088693800637659</v>
      </c>
      <c r="J14" s="1">
        <f t="shared" si="10"/>
        <v>2.154434690031882</v>
      </c>
      <c r="K14" s="1">
        <f t="shared" si="10"/>
        <v>1.8426573057332956</v>
      </c>
      <c r="L14" s="1">
        <f t="shared" si="10"/>
        <v>1.5944517634688595</v>
      </c>
      <c r="M14" s="1">
        <f t="shared" si="10"/>
        <v>1.2016368741099073</v>
      </c>
      <c r="N14" s="1">
        <f t="shared" si="10"/>
        <v>0.88891748671037174</v>
      </c>
      <c r="O14" s="1">
        <f t="shared" si="10"/>
        <v>0.62483788142337948</v>
      </c>
      <c r="P14" s="1">
        <f t="shared" si="10"/>
        <v>0.39400173889490242</v>
      </c>
      <c r="Q14" s="1">
        <f t="shared" si="10"/>
        <v>0.1875840802552089</v>
      </c>
      <c r="R14" s="1">
        <f t="shared" si="10"/>
        <v>0</v>
      </c>
      <c r="S14" s="1"/>
      <c r="T14" s="1"/>
    </row>
    <row r="15" spans="1:20" x14ac:dyDescent="0.25">
      <c r="B15">
        <v>90</v>
      </c>
      <c r="C15" s="2">
        <f t="shared" si="2"/>
        <v>4.481404746557164</v>
      </c>
      <c r="D15" s="3">
        <f>ABS(($B15^(1/3))-(D3^(1/3)))</f>
        <v>4.2659612775539753</v>
      </c>
      <c r="E15" s="1">
        <f t="shared" ref="E15:S15" si="11">ABS(($B15^(1/3))-(E3^(1/3)))</f>
        <v>4.0172458631958863</v>
      </c>
      <c r="F15" s="1">
        <f t="shared" si="11"/>
        <v>3.481404746557164</v>
      </c>
      <c r="G15" s="1">
        <f t="shared" si="11"/>
        <v>3.0391551762497557</v>
      </c>
      <c r="H15" s="1">
        <f t="shared" si="11"/>
        <v>2.771428799880467</v>
      </c>
      <c r="I15" s="1">
        <f t="shared" si="11"/>
        <v>2.481404746557164</v>
      </c>
      <c r="J15" s="1">
        <f t="shared" si="11"/>
        <v>2.3269700565252802</v>
      </c>
      <c r="K15" s="1">
        <f t="shared" si="11"/>
        <v>2.0151926722266937</v>
      </c>
      <c r="L15" s="1">
        <f t="shared" si="11"/>
        <v>1.7669871299622577</v>
      </c>
      <c r="M15" s="1">
        <f t="shared" si="11"/>
        <v>1.3741722406033055</v>
      </c>
      <c r="N15" s="1">
        <f t="shared" si="11"/>
        <v>1.0614528532037699</v>
      </c>
      <c r="O15" s="1">
        <f t="shared" si="11"/>
        <v>0.79737324791677766</v>
      </c>
      <c r="P15" s="1">
        <f t="shared" si="11"/>
        <v>0.5665371053883006</v>
      </c>
      <c r="Q15" s="1">
        <f t="shared" si="11"/>
        <v>0.36011944674860707</v>
      </c>
      <c r="R15" s="1">
        <f t="shared" si="11"/>
        <v>0.17253536649339818</v>
      </c>
      <c r="S15" s="1">
        <f t="shared" si="11"/>
        <v>0</v>
      </c>
      <c r="T15" s="1"/>
    </row>
    <row r="16" spans="1:20" x14ac:dyDescent="0.25">
      <c r="B16">
        <v>100</v>
      </c>
      <c r="C16" s="2">
        <f>$B16^(1/3)</f>
        <v>4.6415888336127793</v>
      </c>
      <c r="D16" s="3">
        <f>ABS(($B16^(1/3))-(D3^(1/3)))</f>
        <v>4.4261453646095905</v>
      </c>
      <c r="E16" s="3">
        <f t="shared" ref="E16:T16" si="12">ABS(($B16^(1/3))-(E3^(1/3)))</f>
        <v>4.1774299502515015</v>
      </c>
      <c r="F16" s="1">
        <f t="shared" si="12"/>
        <v>3.6415888336127793</v>
      </c>
      <c r="G16" s="1">
        <f t="shared" si="12"/>
        <v>3.199339263305371</v>
      </c>
      <c r="H16" s="1">
        <f t="shared" si="12"/>
        <v>2.9316128869360822</v>
      </c>
      <c r="I16" s="1">
        <f t="shared" si="12"/>
        <v>2.6415888336127793</v>
      </c>
      <c r="J16" s="1">
        <f t="shared" si="12"/>
        <v>2.4871541435808955</v>
      </c>
      <c r="K16" s="1">
        <f t="shared" si="12"/>
        <v>2.175376759282309</v>
      </c>
      <c r="L16" s="1">
        <f t="shared" si="12"/>
        <v>1.927171217017873</v>
      </c>
      <c r="M16" s="1">
        <f t="shared" si="12"/>
        <v>1.5343563276589207</v>
      </c>
      <c r="N16" s="1">
        <f t="shared" si="12"/>
        <v>1.2216369402593852</v>
      </c>
      <c r="O16" s="1">
        <f t="shared" si="12"/>
        <v>0.95755733497239293</v>
      </c>
      <c r="P16" s="1">
        <f t="shared" si="12"/>
        <v>0.72672119244391586</v>
      </c>
      <c r="Q16" s="1">
        <f t="shared" si="12"/>
        <v>0.52030353380422234</v>
      </c>
      <c r="R16" s="1">
        <f t="shared" si="12"/>
        <v>0.33271945354901344</v>
      </c>
      <c r="S16" s="1">
        <f t="shared" si="12"/>
        <v>0.16018408705561527</v>
      </c>
      <c r="T16" s="1">
        <f t="shared" si="12"/>
        <v>0</v>
      </c>
    </row>
    <row r="21" spans="3:5" x14ac:dyDescent="0.25">
      <c r="C21" t="s">
        <v>7</v>
      </c>
      <c r="D21" t="s">
        <v>4</v>
      </c>
      <c r="E21" t="s">
        <v>6</v>
      </c>
    </row>
    <row r="22" spans="3:5" x14ac:dyDescent="0.25">
      <c r="C22">
        <v>1E-3</v>
      </c>
      <c r="D22">
        <v>0</v>
      </c>
      <c r="E22" s="4">
        <f>$C22^(1/3)*2.5</f>
        <v>0.25000000000000006</v>
      </c>
    </row>
    <row r="23" spans="3:5" x14ac:dyDescent="0.25">
      <c r="C23">
        <v>0.09</v>
      </c>
      <c r="D23">
        <v>0</v>
      </c>
      <c r="E23" s="4">
        <f>$C23^(1/3)*2.5</f>
        <v>1.120351186639291</v>
      </c>
    </row>
    <row r="24" spans="3:5" x14ac:dyDescent="0.25">
      <c r="C24">
        <v>0.1</v>
      </c>
      <c r="D24">
        <v>1</v>
      </c>
      <c r="E24" s="4">
        <f t="shared" ref="E24:E40" si="13">$C24^(1/3)*2.5</f>
        <v>1.1603972084031948</v>
      </c>
    </row>
    <row r="25" spans="3:5" x14ac:dyDescent="0.25">
      <c r="C25">
        <v>0.3</v>
      </c>
      <c r="D25">
        <v>1</v>
      </c>
      <c r="E25" s="4">
        <f t="shared" si="13"/>
        <v>1.6735823752054237</v>
      </c>
    </row>
    <row r="26" spans="3:5" x14ac:dyDescent="0.25">
      <c r="C26">
        <v>0.31</v>
      </c>
      <c r="D26">
        <v>2</v>
      </c>
      <c r="E26" s="4">
        <f t="shared" si="13"/>
        <v>1.6919748630267519</v>
      </c>
    </row>
    <row r="27" spans="3:5" x14ac:dyDescent="0.25">
      <c r="C27">
        <v>1</v>
      </c>
      <c r="D27">
        <v>2</v>
      </c>
      <c r="E27" s="4">
        <f t="shared" si="13"/>
        <v>2.5</v>
      </c>
    </row>
    <row r="28" spans="3:5" x14ac:dyDescent="0.25">
      <c r="C28">
        <v>1.1000000000000001</v>
      </c>
      <c r="D28">
        <v>3</v>
      </c>
      <c r="E28" s="4">
        <f t="shared" si="13"/>
        <v>2.580700288640918</v>
      </c>
    </row>
    <row r="29" spans="3:5" x14ac:dyDescent="0.25">
      <c r="C29">
        <v>2.2000000000000002</v>
      </c>
      <c r="D29">
        <v>3</v>
      </c>
      <c r="E29" s="4">
        <f t="shared" si="13"/>
        <v>3.2514786171284675</v>
      </c>
    </row>
    <row r="30" spans="3:5" x14ac:dyDescent="0.25">
      <c r="C30">
        <v>2.2999999999999998</v>
      </c>
      <c r="D30">
        <v>4</v>
      </c>
      <c r="E30" s="4">
        <f t="shared" si="13"/>
        <v>3.3000153044897806</v>
      </c>
    </row>
    <row r="31" spans="3:5" x14ac:dyDescent="0.25">
      <c r="C31">
        <v>5</v>
      </c>
      <c r="D31">
        <v>4</v>
      </c>
      <c r="E31" s="4">
        <f t="shared" si="13"/>
        <v>4.2749398666917422</v>
      </c>
    </row>
    <row r="32" spans="3:5" x14ac:dyDescent="0.25">
      <c r="C32">
        <v>5.0999999999999996</v>
      </c>
      <c r="D32">
        <v>5</v>
      </c>
      <c r="E32" s="4">
        <f t="shared" si="13"/>
        <v>4.303251551815789</v>
      </c>
    </row>
    <row r="33" spans="3:5" x14ac:dyDescent="0.25">
      <c r="C33">
        <v>10</v>
      </c>
      <c r="D33">
        <v>5</v>
      </c>
      <c r="E33" s="4">
        <f t="shared" si="13"/>
        <v>5.3860867250797098</v>
      </c>
    </row>
    <row r="34" spans="3:5" x14ac:dyDescent="0.25">
      <c r="C34">
        <v>10.1</v>
      </c>
      <c r="D34">
        <v>6</v>
      </c>
      <c r="E34" s="4">
        <f t="shared" si="13"/>
        <v>5.4039808323627074</v>
      </c>
    </row>
    <row r="35" spans="3:5" x14ac:dyDescent="0.25">
      <c r="C35">
        <v>20</v>
      </c>
      <c r="D35">
        <v>6</v>
      </c>
      <c r="E35" s="4">
        <f t="shared" si="13"/>
        <v>6.7860440414872656</v>
      </c>
    </row>
    <row r="36" spans="3:5" x14ac:dyDescent="0.25">
      <c r="C36">
        <v>20.100000000000001</v>
      </c>
      <c r="D36">
        <v>7</v>
      </c>
      <c r="E36" s="4">
        <f t="shared" si="13"/>
        <v>6.7973353169549577</v>
      </c>
    </row>
    <row r="37" spans="3:5" x14ac:dyDescent="0.25">
      <c r="C37">
        <v>33</v>
      </c>
      <c r="D37">
        <v>7</v>
      </c>
      <c r="E37" s="4">
        <f t="shared" si="13"/>
        <v>8.0188358249895657</v>
      </c>
    </row>
    <row r="38" spans="3:5" x14ac:dyDescent="0.25">
      <c r="C38">
        <v>33.1</v>
      </c>
      <c r="D38">
        <v>8</v>
      </c>
      <c r="E38" s="4">
        <f t="shared" si="13"/>
        <v>8.0269274912516071</v>
      </c>
    </row>
    <row r="39" spans="3:5" x14ac:dyDescent="0.25">
      <c r="C39">
        <v>50</v>
      </c>
      <c r="D39">
        <v>8</v>
      </c>
      <c r="E39" s="4">
        <f t="shared" si="13"/>
        <v>9.2100787466009653</v>
      </c>
    </row>
    <row r="40" spans="3:5" x14ac:dyDescent="0.25">
      <c r="C40">
        <v>50.1</v>
      </c>
      <c r="D40">
        <v>9</v>
      </c>
      <c r="E40" s="4">
        <f t="shared" si="13"/>
        <v>9.2162147102724994</v>
      </c>
    </row>
    <row r="41" spans="3:5" x14ac:dyDescent="0.25">
      <c r="C41">
        <v>70</v>
      </c>
      <c r="D41">
        <v>9</v>
      </c>
      <c r="E41" s="4">
        <v>10</v>
      </c>
    </row>
    <row r="42" spans="3:5" x14ac:dyDescent="0.25">
      <c r="C42">
        <v>70.099999999999994</v>
      </c>
      <c r="D42">
        <v>10</v>
      </c>
      <c r="E42" s="4">
        <v>10</v>
      </c>
    </row>
    <row r="43" spans="3:5" x14ac:dyDescent="0.25">
      <c r="C43">
        <v>100</v>
      </c>
      <c r="D43">
        <v>10</v>
      </c>
      <c r="E43" s="4">
        <v>10</v>
      </c>
    </row>
  </sheetData>
  <sortState xmlns:xlrd2="http://schemas.microsoft.com/office/spreadsheetml/2017/richdata2" ref="C23:D43">
    <sortCondition ref="C23:C43"/>
  </sortState>
  <conditionalFormatting sqref="B24">
    <cfRule type="cellIs" dxfId="7" priority="19" operator="greaterThan">
      <formula>4</formula>
    </cfRule>
  </conditionalFormatting>
  <conditionalFormatting sqref="C23">
    <cfRule type="cellIs" dxfId="6" priority="2" operator="greaterThan">
      <formula>4</formula>
    </cfRule>
  </conditionalFormatting>
  <conditionalFormatting sqref="C34">
    <cfRule type="cellIs" dxfId="5" priority="1" operator="greaterThan">
      <formula>4</formula>
    </cfRule>
  </conditionalFormatting>
  <conditionalFormatting sqref="C4:T16 E22:E43">
    <cfRule type="cellIs" dxfId="4" priority="6" operator="lessThan">
      <formula>0.6</formula>
    </cfRule>
  </conditionalFormatting>
  <conditionalFormatting sqref="G24">
    <cfRule type="cellIs" dxfId="3" priority="17" operator="greaterThan">
      <formula>4</formula>
    </cfRule>
  </conditionalFormatting>
  <conditionalFormatting sqref="J24">
    <cfRule type="cellIs" dxfId="2" priority="16" operator="greaterThan">
      <formula>4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Differential Constancy Points</vt:lpstr>
      <vt:lpstr>Differential Cover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MacKenzie, Will H FOR:EX</dc:creator>
  <cp:lastModifiedBy>MacKenzie, Will H FOR:EX</cp:lastModifiedBy>
  <dcterms:created xsi:type="dcterms:W3CDTF">2023-12-28T17:58:38Z</dcterms:created>
  <dcterms:modified xsi:type="dcterms:W3CDTF">2024-12-03T21:12:09Z</dcterms:modified>
</cp:coreProperties>
</file>