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dasdad\"/>
    </mc:Choice>
  </mc:AlternateContent>
  <xr:revisionPtr revIDLastSave="0" documentId="8_{01B6EAFF-442D-4325-A786-E674FBD9C790}" xr6:coauthVersionLast="47" xr6:coauthVersionMax="47" xr10:uidLastSave="{00000000-0000-0000-0000-000000000000}"/>
  <bookViews>
    <workbookView xWindow="-120" yWindow="-120" windowWidth="24240" windowHeight="13020" activeTab="8" xr2:uid="{5C377E1F-FC5B-4031-84B6-D0134ED53C4C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8" l="1"/>
  <c r="I12" i="8"/>
  <c r="H12" i="8"/>
  <c r="G12" i="8"/>
  <c r="F12" i="8"/>
  <c r="E12" i="8"/>
  <c r="D12" i="8"/>
  <c r="J11" i="8"/>
  <c r="E11" i="8"/>
  <c r="J10" i="8"/>
  <c r="E10" i="8"/>
  <c r="K9" i="8"/>
  <c r="J9" i="8"/>
  <c r="I9" i="8"/>
  <c r="H9" i="8"/>
  <c r="E9" i="8"/>
  <c r="J8" i="8"/>
  <c r="E8" i="8"/>
  <c r="D8" i="8"/>
  <c r="C8" i="8"/>
  <c r="B8" i="8"/>
  <c r="J7" i="8"/>
  <c r="E7" i="8"/>
  <c r="K6" i="8"/>
  <c r="J6" i="8"/>
  <c r="I6" i="8"/>
  <c r="H6" i="8"/>
  <c r="G6" i="8"/>
  <c r="F6" i="8"/>
  <c r="E6" i="8"/>
  <c r="J5" i="8"/>
  <c r="E5" i="8"/>
  <c r="J4" i="8"/>
  <c r="H4" i="8"/>
  <c r="G4" i="8"/>
  <c r="F4" i="8"/>
  <c r="E4" i="8"/>
  <c r="D4" i="8"/>
  <c r="C4" i="8"/>
  <c r="B4" i="8"/>
  <c r="L14" i="8" s="1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D9" i="5"/>
  <c r="D8" i="5"/>
  <c r="D7" i="5"/>
  <c r="D6" i="5"/>
  <c r="D5" i="5"/>
  <c r="D4" i="5"/>
  <c r="D3" i="5"/>
  <c r="D2" i="5"/>
  <c r="C8" i="4"/>
  <c r="C7" i="4"/>
  <c r="C6" i="4"/>
  <c r="C5" i="4"/>
  <c r="C4" i="4"/>
  <c r="C3" i="4"/>
  <c r="C2" i="4"/>
  <c r="B3" i="3"/>
  <c r="B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<sst xmlns="http://schemas.openxmlformats.org/spreadsheetml/2006/main" count="174" uniqueCount="112">
  <si>
    <t>№ п/п</t>
  </si>
  <si>
    <t>Список класса</t>
  </si>
  <si>
    <t>Предмет</t>
  </si>
  <si>
    <t>алгебра</t>
  </si>
  <si>
    <t xml:space="preserve">геометрия </t>
  </si>
  <si>
    <t>Средний балл</t>
  </si>
  <si>
    <t>Результат зачета</t>
  </si>
  <si>
    <t>Барабаш Алина</t>
  </si>
  <si>
    <t>Гришкевич Александр</t>
  </si>
  <si>
    <t>Жураева Гуля</t>
  </si>
  <si>
    <t>Звнревнч Снежана</t>
  </si>
  <si>
    <t>Колосова Алена</t>
  </si>
  <si>
    <t>Колосова Анастасня</t>
  </si>
  <si>
    <t>Купрнянова Анастасня</t>
  </si>
  <si>
    <t>Малясов Артем</t>
  </si>
  <si>
    <t>Мунгалов Константин</t>
  </si>
  <si>
    <t>Шабаев Георгий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</si>
  <si>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</si>
  <si>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</si>
  <si>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</si>
  <si>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</si>
  <si>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</si>
  <si>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</si>
  <si>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</si>
  <si>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</si>
  <si>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Пасмурно</t>
  </si>
  <si>
    <t>Вторник</t>
  </si>
  <si>
    <t>Солнечно</t>
  </si>
  <si>
    <t>Среда</t>
  </si>
  <si>
    <t>Облачно</t>
  </si>
  <si>
    <t>Четверг</t>
  </si>
  <si>
    <t>Пятница</t>
  </si>
  <si>
    <t>Ветрено</t>
  </si>
  <si>
    <t>Суббота</t>
  </si>
  <si>
    <t>Воскресенье</t>
  </si>
  <si>
    <t>Покупка</t>
  </si>
  <si>
    <t>Цена</t>
  </si>
  <si>
    <t>Наличие карты</t>
  </si>
  <si>
    <t>Итого к оплате</t>
  </si>
  <si>
    <t>Молочные прод</t>
  </si>
  <si>
    <t>нет</t>
  </si>
  <si>
    <t>да</t>
  </si>
  <si>
    <t>Бытовая жимия</t>
  </si>
  <si>
    <t>Мясо</t>
  </si>
  <si>
    <t>Фрукты</t>
  </si>
  <si>
    <t>Канцтовары</t>
  </si>
  <si>
    <t>Хлеб</t>
  </si>
  <si>
    <t>Торт</t>
  </si>
  <si>
    <t>Кераические изд.</t>
  </si>
  <si>
    <t xml:space="preserve">Ведомость перевода учащихся в следующий класс												</t>
  </si>
  <si>
    <t>Класс -</t>
  </si>
  <si>
    <t>9а</t>
  </si>
  <si>
    <t>Мезенцева</t>
  </si>
  <si>
    <t>М.И.</t>
  </si>
  <si>
    <t>Классная руководительница</t>
  </si>
  <si>
    <t>№</t>
  </si>
  <si>
    <t>Фамилия, имя учащегося</t>
  </si>
  <si>
    <t>Алгебра</t>
  </si>
  <si>
    <t>Русский язык</t>
  </si>
  <si>
    <t>Физика</t>
  </si>
  <si>
    <t>Химия</t>
  </si>
  <si>
    <t>Английский язык</t>
  </si>
  <si>
    <t>Физкультура</t>
  </si>
  <si>
    <t>Иформатика</t>
  </si>
  <si>
    <t xml:space="preserve">Перевод в следующий класс  </t>
  </si>
  <si>
    <t>Количество  "2"</t>
  </si>
  <si>
    <t>Иванов Вася</t>
  </si>
  <si>
    <t>Петрова Даша</t>
  </si>
  <si>
    <t>Сидоров Иван</t>
  </si>
  <si>
    <t>Кашина Алиса</t>
  </si>
  <si>
    <t>Атабадзе Тамила</t>
  </si>
  <si>
    <t>Губницкий Леонид</t>
  </si>
  <si>
    <t>Иовенко Екатерина</t>
  </si>
  <si>
    <t>Козелкова Светлана</t>
  </si>
  <si>
    <t>Милешин Дмитрий</t>
  </si>
  <si>
    <t>Мусалимов Егор</t>
  </si>
  <si>
    <t>Румянцева Софья</t>
  </si>
  <si>
    <t>Савчук Анастасия</t>
  </si>
  <si>
    <t>Сотникова Елизавет</t>
  </si>
  <si>
    <t>Тананыкин Никита</t>
  </si>
  <si>
    <t>Ярославова Анна</t>
  </si>
  <si>
    <t>Кроссворд "КОМПЬЮТЕР"</t>
  </si>
  <si>
    <t>ПО</t>
  </si>
  <si>
    <t>ГОРИЗОН</t>
  </si>
  <si>
    <t>ТАЛИ</t>
  </si>
  <si>
    <t>Гибкий магнитный диск</t>
  </si>
  <si>
    <t>Устройство вывода информации.</t>
  </si>
  <si>
    <t>Устройство ввода информации.</t>
  </si>
  <si>
    <t>Жесткий магнитный</t>
  </si>
  <si>
    <t>Устройство для вывода информации на бумажный носитель</t>
  </si>
  <si>
    <t>ВЕРТИКАЛИ</t>
  </si>
  <si>
    <t>Вычислительная система</t>
  </si>
  <si>
    <t>Устройство, преобразующее информацию и упраляющее</t>
  </si>
  <si>
    <t>другими устройствами компьютера</t>
  </si>
  <si>
    <t>Общее число набранных баллов =</t>
  </si>
  <si>
    <t>д</t>
  </si>
  <si>
    <t>и</t>
  </si>
  <si>
    <t>с</t>
  </si>
  <si>
    <t>к</t>
  </si>
  <si>
    <t>е</t>
  </si>
  <si>
    <t>т</t>
  </si>
  <si>
    <t xml:space="preserve">а  </t>
  </si>
  <si>
    <t>п</t>
  </si>
  <si>
    <t>о</t>
  </si>
  <si>
    <t>р</t>
  </si>
  <si>
    <t>м</t>
  </si>
  <si>
    <t>н</t>
  </si>
  <si>
    <t>ц</t>
  </si>
  <si>
    <t>ы</t>
  </si>
  <si>
    <t>ш</t>
  </si>
  <si>
    <t>ь</t>
  </si>
  <si>
    <t>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</si>
</sst>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2" fillId="4" borderId="1" xfId="1" applyAlignment="1">
      <alignment horizontal="center"/>
    </xf>
    <xf numFmtId="0" fontId="2" fillId="4" borderId="1" xfId="1"/>
    <xf numFmtId="0" fontId="2" fillId="4" borderId="1" xfId="1" applyAlignment="1">
      <alignment horizontal="right"/>
    </xf>
    <xf numFmtId="0" fontId="2" fillId="4" borderId="1" xfId="1" applyAlignment="1">
      <alignment horizontal="center" vertical="center"/>
    </xf>
    <xf numFmtId="0" fontId="2" fillId="4" borderId="1" xfId="1" applyAlignment="1">
      <alignment horizontal="center" vertical="center" wrapText="1"/>
    </xf>
    <xf numFmtId="0" fontId="2" fillId="4" borderId="1" xfId="1" applyAlignment="1">
      <alignment horizontal="center" textRotation="90"/>
    </xf>
    <xf numFmtId="0" fontId="2" fillId="4" borderId="1" xfId="1" applyAlignment="1">
      <alignment horizontal="center" wrapText="1"/>
    </xf>
    <xf numFmtId="0" fontId="2" fillId="4" borderId="1" xfId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0" fillId="6" borderId="0" xfId="0" applyFill="1"/>
    <xf numFmtId="0" fontId="0" fillId="5" borderId="0" xfId="0" applyFill="1" applyAlignment="1">
      <alignment horizontal="left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ol_\Desktop\&#1050;&#1086;&#1084;&#1087;&#1100;&#1102;&#1090;&#1077;&#1088;&#1085;&#1099;&#1081;%20&#1087;&#1088;&#1072;&#1082;&#1090;&#1080;&#1082;&#1091;&#1084;%20&#8470;%2022%20(&#1088;&#1077;&#1096;&#1077;&#1085;&#1080;&#1077;%20&#1087;&#1088;&#1086;&#1092;&#1077;&#1089;&#1089;&#1080;&#1086;&#1085;&#1072;&#1083;&#1100;&#1085;&#1099;&#1093;%20&#1079;&#1072;&#1076;&#1072;&#1095;%20&#1074;%20&#1101;&#1083;&#1077;&#1082;&#1090;&#1088;&#1086;&#1085;&#1085;&#1099;&#1093;%20&#1090;&#1072;&#1073;&#1083;&#1080;&#1094;&#1072;&#1093;)%20(07.02.2024%20&#1075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5042-0252-452A-BBC5-AC941F9FD9D3}">
  <dimension ref="A1:B10"/>
  <sheetViews>
    <sheetView workbookViewId="0">
      <selection activeCell="C10" sqref="C10"/>
    </sheetView>
  </sheetViews>
  <sheetFormatPr defaultRowHeight="15" x14ac:dyDescent="0.25"/>
  <sheetData>
    <row r="1" spans="1:2" x14ac:dyDescent="0.25">
      <c r="A1">
        <v>83</v>
      </c>
      <c r="B1">
        <f>IF(A1&gt;0,1,0)</f>
        <v>1</v>
      </c>
    </row>
    <row r="2" spans="1:2" x14ac:dyDescent="0.25">
      <c r="A2">
        <v>123</v>
      </c>
      <c r="B2">
        <f t="shared" ref="B2:B10" si="0">IF(A2&gt;0,1,0)</f>
        <v>1</v>
      </c>
    </row>
    <row r="3" spans="1:2" x14ac:dyDescent="0.25">
      <c r="A3">
        <v>-56</v>
      </c>
      <c r="B3">
        <f t="shared" si="0"/>
        <v>0</v>
      </c>
    </row>
    <row r="4" spans="1:2" x14ac:dyDescent="0.25">
      <c r="A4">
        <v>-12</v>
      </c>
      <c r="B4">
        <f t="shared" si="0"/>
        <v>0</v>
      </c>
    </row>
    <row r="5" spans="1:2" x14ac:dyDescent="0.25">
      <c r="A5">
        <v>15</v>
      </c>
      <c r="B5">
        <f t="shared" si="0"/>
        <v>1</v>
      </c>
    </row>
    <row r="6" spans="1:2" x14ac:dyDescent="0.25">
      <c r="A6">
        <v>8129075</v>
      </c>
      <c r="B6">
        <f t="shared" si="0"/>
        <v>1</v>
      </c>
    </row>
    <row r="7" spans="1:2" x14ac:dyDescent="0.25">
      <c r="A7">
        <v>-3214</v>
      </c>
      <c r="B7">
        <f t="shared" si="0"/>
        <v>0</v>
      </c>
    </row>
    <row r="8" spans="1:2" x14ac:dyDescent="0.25">
      <c r="A8">
        <v>-214567</v>
      </c>
      <c r="B8">
        <f t="shared" si="0"/>
        <v>0</v>
      </c>
    </row>
    <row r="9" spans="1:2" x14ac:dyDescent="0.25">
      <c r="A9">
        <v>456</v>
      </c>
      <c r="B9">
        <f t="shared" si="0"/>
        <v>1</v>
      </c>
    </row>
    <row r="10" spans="1:2" x14ac:dyDescent="0.25">
      <c r="A10">
        <v>-235</v>
      </c>
      <c r="B1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ACAA-CC74-4C82-AAC5-159241A03679}">
  <dimension ref="A1:F12"/>
  <sheetViews>
    <sheetView workbookViewId="0">
      <selection activeCell="F3" sqref="F3:F12"/>
    </sheetView>
  </sheetViews>
  <sheetFormatPr defaultRowHeight="15" x14ac:dyDescent="0.25"/>
  <cols>
    <col min="2" max="2" width="23.85546875" customWidth="1"/>
    <col min="4" max="4" width="11.140625" customWidth="1"/>
    <col min="5" max="5" width="9.7109375" customWidth="1"/>
    <col min="6" max="6" width="10.7109375" customWidth="1"/>
  </cols>
  <sheetData>
    <row r="1" spans="1:6" ht="15" customHeight="1" x14ac:dyDescent="0.25">
      <c r="A1" s="7" t="s">
        <v>0</v>
      </c>
      <c r="B1" s="6" t="s">
        <v>1</v>
      </c>
      <c r="C1" s="8" t="s">
        <v>2</v>
      </c>
      <c r="D1" s="8"/>
      <c r="E1" s="9" t="s">
        <v>5</v>
      </c>
      <c r="F1" s="11" t="s">
        <v>6</v>
      </c>
    </row>
    <row r="2" spans="1:6" x14ac:dyDescent="0.25">
      <c r="A2" s="7"/>
      <c r="B2" s="6"/>
      <c r="C2" t="s">
        <v>3</v>
      </c>
      <c r="D2" t="s">
        <v>4</v>
      </c>
      <c r="E2" s="10"/>
      <c r="F2" s="11"/>
    </row>
    <row r="3" spans="1:6" x14ac:dyDescent="0.25">
      <c r="A3">
        <v>1</v>
      </c>
      <c r="B3" t="s">
        <v>7</v>
      </c>
      <c r="C3">
        <v>5</v>
      </c>
      <c r="D3">
        <v>4</v>
      </c>
      <c r="E3">
        <f>AVERAGE(C3:D3)</f>
        <v>4.5</v>
      </c>
      <c r="F3" t="str">
        <f>IF(E3&gt;4,"зачтено ","незачект")</f>
        <v xml:space="preserve">зачтено </v>
      </c>
    </row>
    <row r="4" spans="1:6" x14ac:dyDescent="0.25">
      <c r="A4">
        <v>2</v>
      </c>
      <c r="B4" t="s">
        <v>8</v>
      </c>
      <c r="C4">
        <v>4</v>
      </c>
      <c r="D4">
        <v>3</v>
      </c>
      <c r="E4">
        <f t="shared" ref="E4:E12" si="0">AVERAGE(C4:D4)</f>
        <v>3.5</v>
      </c>
      <c r="F4" t="str">
        <f t="shared" ref="F4:F12" si="1">IF(E4&gt;4,"зачтено ","незачект")</f>
        <v>незачект</v>
      </c>
    </row>
    <row r="5" spans="1:6" x14ac:dyDescent="0.25">
      <c r="A5">
        <v>3</v>
      </c>
      <c r="B5" t="s">
        <v>9</v>
      </c>
      <c r="C5">
        <v>3</v>
      </c>
      <c r="D5">
        <v>5</v>
      </c>
      <c r="E5">
        <f t="shared" si="0"/>
        <v>4</v>
      </c>
      <c r="F5" t="str">
        <f t="shared" si="1"/>
        <v>незачект</v>
      </c>
    </row>
    <row r="6" spans="1:6" x14ac:dyDescent="0.25">
      <c r="A6">
        <v>4</v>
      </c>
      <c r="B6" t="s">
        <v>10</v>
      </c>
      <c r="C6">
        <v>5</v>
      </c>
      <c r="D6">
        <v>4</v>
      </c>
      <c r="E6">
        <f t="shared" si="0"/>
        <v>4.5</v>
      </c>
      <c r="F6" t="str">
        <f t="shared" si="1"/>
        <v xml:space="preserve">зачтено </v>
      </c>
    </row>
    <row r="7" spans="1:6" x14ac:dyDescent="0.25">
      <c r="A7">
        <v>5</v>
      </c>
      <c r="B7" t="s">
        <v>11</v>
      </c>
      <c r="C7">
        <v>3</v>
      </c>
      <c r="D7">
        <v>5</v>
      </c>
      <c r="E7">
        <f t="shared" si="0"/>
        <v>4</v>
      </c>
      <c r="F7" t="str">
        <f t="shared" si="1"/>
        <v>незачект</v>
      </c>
    </row>
    <row r="8" spans="1:6" x14ac:dyDescent="0.25">
      <c r="A8">
        <v>6</v>
      </c>
      <c r="B8" t="s">
        <v>12</v>
      </c>
      <c r="C8">
        <v>4</v>
      </c>
      <c r="D8">
        <v>3</v>
      </c>
      <c r="E8">
        <f t="shared" si="0"/>
        <v>3.5</v>
      </c>
      <c r="F8" t="str">
        <f t="shared" si="1"/>
        <v>незачект</v>
      </c>
    </row>
    <row r="9" spans="1:6" x14ac:dyDescent="0.25">
      <c r="A9">
        <v>7</v>
      </c>
      <c r="B9" t="s">
        <v>13</v>
      </c>
      <c r="C9">
        <v>5</v>
      </c>
      <c r="D9">
        <v>4</v>
      </c>
      <c r="E9">
        <f t="shared" si="0"/>
        <v>4.5</v>
      </c>
      <c r="F9" t="str">
        <f t="shared" si="1"/>
        <v xml:space="preserve">зачтено </v>
      </c>
    </row>
    <row r="10" spans="1:6" x14ac:dyDescent="0.25">
      <c r="A10">
        <v>8</v>
      </c>
      <c r="B10" t="s">
        <v>14</v>
      </c>
      <c r="C10">
        <v>3</v>
      </c>
      <c r="D10">
        <v>3</v>
      </c>
      <c r="E10">
        <f t="shared" si="0"/>
        <v>3</v>
      </c>
      <c r="F10" t="str">
        <f t="shared" si="1"/>
        <v>незачект</v>
      </c>
    </row>
    <row r="11" spans="1:6" x14ac:dyDescent="0.25">
      <c r="A11">
        <v>9</v>
      </c>
      <c r="B11" t="s">
        <v>15</v>
      </c>
      <c r="C11">
        <v>4</v>
      </c>
      <c r="D11">
        <v>5</v>
      </c>
      <c r="E11">
        <f t="shared" si="0"/>
        <v>4.5</v>
      </c>
      <c r="F11" t="str">
        <f t="shared" si="1"/>
        <v xml:space="preserve">зачтено </v>
      </c>
    </row>
    <row r="12" spans="1:6" x14ac:dyDescent="0.25">
      <c r="A12">
        <v>10</v>
      </c>
      <c r="B12" t="s">
        <v>16</v>
      </c>
      <c r="C12">
        <v>5</v>
      </c>
      <c r="D12">
        <v>4</v>
      </c>
      <c r="E12">
        <f t="shared" si="0"/>
        <v>4.5</v>
      </c>
      <c r="F12" t="str">
        <f t="shared" si="1"/>
        <v xml:space="preserve">зачтено </v>
      </c>
    </row>
  </sheetData>
  <mergeCells count="5">
    <mergeCell ref="B1:B2"/>
    <mergeCell ref="A1:A2"/>
    <mergeCell ref="C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7A28-9069-49E8-804F-F092A94F0271}">
  <dimension ref="A1:C3"/>
  <sheetViews>
    <sheetView workbookViewId="0">
      <selection activeCell="D3" sqref="D3"/>
    </sheetView>
  </sheetViews>
  <sheetFormatPr defaultRowHeight="15" x14ac:dyDescent="0.25"/>
  <cols>
    <col min="2" max="2" width="10" customWidth="1"/>
    <col min="3" max="3" width="11.28515625" customWidth="1"/>
  </cols>
  <sheetData>
    <row r="1" spans="1:3" ht="45" x14ac:dyDescent="0.25">
      <c r="A1" s="1" t="s">
        <v>17</v>
      </c>
      <c r="B1" t="s">
        <v>18</v>
      </c>
    </row>
    <row r="2" spans="1:3" x14ac:dyDescent="0.25">
      <c r="A2" s="2" t="s">
        <v>19</v>
      </c>
      <c r="B2" t="str">
        <f>IF(A2="КРАСНЫЙ","СТОИМ","ПЕРЕХОДИМ ДОРОГУ")</f>
        <v>СТОИМ</v>
      </c>
    </row>
    <row r="3" spans="1:3" x14ac:dyDescent="0.25">
      <c r="A3" s="3" t="s">
        <v>20</v>
      </c>
      <c r="B3" s="8" t="str">
        <f>IF(A3="КРАСНЫЙ","СТОИМ","ПЕРЕХОДИМ ДОРОГУ")</f>
        <v>ПЕРЕХОДИМ ДОРОГУ</v>
      </c>
      <c r="C3" s="8"/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D427-BA8A-4493-AA50-0BD0AB8A4B63}">
  <dimension ref="A1:C8"/>
  <sheetViews>
    <sheetView workbookViewId="0">
      <selection activeCell="F15" sqref="F15"/>
    </sheetView>
  </sheetViews>
  <sheetFormatPr defaultRowHeight="15" x14ac:dyDescent="0.25"/>
  <cols>
    <col min="1" max="1" width="13.85546875" customWidth="1"/>
    <col min="2" max="2" width="11.42578125" customWidth="1"/>
    <col min="3" max="3" width="23.85546875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tr">
        <f>IF(B2="Пасмурно","Возьми зонт"," Посмотри температуру")</f>
        <v>Возьми зонт</v>
      </c>
    </row>
    <row r="3" spans="1:3" x14ac:dyDescent="0.25">
      <c r="A3" t="s">
        <v>26</v>
      </c>
      <c r="B3" t="s">
        <v>27</v>
      </c>
      <c r="C3" t="str">
        <f t="shared" ref="C3:C8" si="0">IF(B3="Пасмурно","Возьми зонт"," Посмотри температуру")</f>
        <v xml:space="preserve"> Посмотри температуру</v>
      </c>
    </row>
    <row r="4" spans="1:3" x14ac:dyDescent="0.25">
      <c r="A4" t="s">
        <v>28</v>
      </c>
      <c r="B4" t="s">
        <v>29</v>
      </c>
      <c r="C4" t="str">
        <f t="shared" si="0"/>
        <v xml:space="preserve"> Посмотри температуру</v>
      </c>
    </row>
    <row r="5" spans="1:3" x14ac:dyDescent="0.25">
      <c r="A5" t="s">
        <v>30</v>
      </c>
      <c r="B5" t="s">
        <v>25</v>
      </c>
      <c r="C5" t="str">
        <f t="shared" si="0"/>
        <v>Возьми зонт</v>
      </c>
    </row>
    <row r="6" spans="1:3" x14ac:dyDescent="0.25">
      <c r="A6" t="s">
        <v>31</v>
      </c>
      <c r="B6" t="s">
        <v>32</v>
      </c>
      <c r="C6" t="str">
        <f t="shared" si="0"/>
        <v xml:space="preserve"> Посмотри температуру</v>
      </c>
    </row>
    <row r="7" spans="1:3" x14ac:dyDescent="0.25">
      <c r="A7" t="s">
        <v>33</v>
      </c>
      <c r="B7" t="s">
        <v>25</v>
      </c>
      <c r="C7" t="str">
        <f t="shared" si="0"/>
        <v>Возьми зонт</v>
      </c>
    </row>
    <row r="8" spans="1:3" x14ac:dyDescent="0.25">
      <c r="A8" t="s">
        <v>34</v>
      </c>
      <c r="B8" t="s">
        <v>27</v>
      </c>
      <c r="C8" t="str">
        <f t="shared" si="0"/>
        <v xml:space="preserve"> 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FCD1-2ECB-4BEC-A677-C160EF01DEC3}">
  <dimension ref="A1:D9"/>
  <sheetViews>
    <sheetView workbookViewId="0">
      <selection activeCell="D9" sqref="D9"/>
    </sheetView>
  </sheetViews>
  <sheetFormatPr defaultRowHeight="15" x14ac:dyDescent="0.25"/>
  <cols>
    <col min="1" max="1" width="18.5703125" customWidth="1"/>
    <col min="2" max="2" width="11" customWidth="1"/>
    <col min="3" max="3" width="16.5703125" customWidth="1"/>
    <col min="4" max="4" width="17.28515625" customWidth="1"/>
  </cols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 s="4" t="s">
        <v>39</v>
      </c>
      <c r="B2" s="4">
        <v>25</v>
      </c>
      <c r="C2" s="4" t="s">
        <v>40</v>
      </c>
      <c r="D2" s="4">
        <f>IF(C2="да",B2-B2*0.05,B2)</f>
        <v>25</v>
      </c>
    </row>
    <row r="3" spans="1:4" x14ac:dyDescent="0.25">
      <c r="A3" s="4" t="s">
        <v>48</v>
      </c>
      <c r="B3" s="4">
        <v>255</v>
      </c>
      <c r="C3" s="4" t="s">
        <v>41</v>
      </c>
      <c r="D3" s="4">
        <f t="shared" ref="D3:D9" si="0">IF(C3="да",B3-B3*0.05,B3)</f>
        <v>242.25</v>
      </c>
    </row>
    <row r="4" spans="1:4" x14ac:dyDescent="0.25">
      <c r="A4" s="4" t="s">
        <v>42</v>
      </c>
      <c r="B4" s="5">
        <v>1100</v>
      </c>
      <c r="C4" s="4" t="s">
        <v>40</v>
      </c>
      <c r="D4" s="4">
        <f t="shared" si="0"/>
        <v>1100</v>
      </c>
    </row>
    <row r="5" spans="1:4" x14ac:dyDescent="0.25">
      <c r="A5" s="4" t="s">
        <v>43</v>
      </c>
      <c r="B5" s="4">
        <v>562</v>
      </c>
      <c r="C5" s="4" t="s">
        <v>41</v>
      </c>
      <c r="D5" s="4">
        <f t="shared" si="0"/>
        <v>533.9</v>
      </c>
    </row>
    <row r="6" spans="1:4" x14ac:dyDescent="0.25">
      <c r="A6" s="4" t="s">
        <v>44</v>
      </c>
      <c r="B6" s="4">
        <v>123</v>
      </c>
      <c r="C6" s="4" t="s">
        <v>41</v>
      </c>
      <c r="D6" s="4">
        <f t="shared" si="0"/>
        <v>116.85</v>
      </c>
    </row>
    <row r="7" spans="1:4" x14ac:dyDescent="0.25">
      <c r="A7" s="4" t="s">
        <v>45</v>
      </c>
      <c r="B7" s="4">
        <v>95.3</v>
      </c>
      <c r="C7" s="4" t="s">
        <v>40</v>
      </c>
      <c r="D7" s="4">
        <f t="shared" si="0"/>
        <v>95.3</v>
      </c>
    </row>
    <row r="8" spans="1:4" x14ac:dyDescent="0.25">
      <c r="A8" s="4" t="s">
        <v>46</v>
      </c>
      <c r="B8" s="4">
        <v>12.3</v>
      </c>
      <c r="C8" s="4" t="s">
        <v>40</v>
      </c>
      <c r="D8" s="4">
        <f t="shared" si="0"/>
        <v>12.3</v>
      </c>
    </row>
    <row r="9" spans="1:4" x14ac:dyDescent="0.25">
      <c r="A9" s="4" t="s">
        <v>47</v>
      </c>
      <c r="B9" s="4">
        <v>250</v>
      </c>
      <c r="C9" s="4" t="s">
        <v>41</v>
      </c>
      <c r="D9" s="4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9444-5F34-480D-B776-8D957D203272}">
  <dimension ref="A1:M22"/>
  <sheetViews>
    <sheetView topLeftCell="A4" workbookViewId="0">
      <selection activeCell="M22" sqref="M22"/>
    </sheetView>
  </sheetViews>
  <sheetFormatPr defaultRowHeight="15" x14ac:dyDescent="0.25"/>
  <cols>
    <col min="2" max="2" width="12.5703125" customWidth="1"/>
    <col min="3" max="3" width="19.28515625" customWidth="1"/>
    <col min="12" max="12" width="12" customWidth="1"/>
    <col min="13" max="13" width="22.28515625" customWidth="1"/>
  </cols>
  <sheetData>
    <row r="1" spans="1:13" x14ac:dyDescent="0.2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4"/>
      <c r="B2" s="15" t="s">
        <v>50</v>
      </c>
      <c r="C2" s="14" t="s">
        <v>51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14"/>
      <c r="B3" s="13" t="s">
        <v>54</v>
      </c>
      <c r="C3" s="13"/>
      <c r="D3" s="13" t="s">
        <v>52</v>
      </c>
      <c r="E3" s="13"/>
      <c r="F3" s="14" t="s">
        <v>53</v>
      </c>
      <c r="G3" s="14"/>
      <c r="H3" s="14"/>
      <c r="I3" s="14"/>
      <c r="J3" s="14"/>
      <c r="K3" s="14"/>
      <c r="L3" s="14"/>
      <c r="M3" s="14"/>
    </row>
    <row r="4" spans="1:13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77.25" customHeight="1" x14ac:dyDescent="0.25">
      <c r="A6" s="14"/>
      <c r="B6" s="16" t="s">
        <v>55</v>
      </c>
      <c r="C6" s="17" t="s">
        <v>56</v>
      </c>
      <c r="D6" s="18" t="s">
        <v>57</v>
      </c>
      <c r="E6" s="18" t="s">
        <v>58</v>
      </c>
      <c r="F6" s="18" t="s">
        <v>59</v>
      </c>
      <c r="G6" s="18" t="s">
        <v>60</v>
      </c>
      <c r="H6" s="18" t="s">
        <v>61</v>
      </c>
      <c r="I6" s="18" t="s">
        <v>62</v>
      </c>
      <c r="J6" s="18" t="s">
        <v>63</v>
      </c>
      <c r="K6" s="19" t="s">
        <v>5</v>
      </c>
      <c r="L6" s="19" t="s">
        <v>65</v>
      </c>
      <c r="M6" s="19" t="s">
        <v>64</v>
      </c>
    </row>
    <row r="7" spans="1:13" x14ac:dyDescent="0.25">
      <c r="A7" s="14"/>
      <c r="B7" s="16"/>
      <c r="C7" s="17"/>
      <c r="D7" s="18"/>
      <c r="E7" s="18"/>
      <c r="F7" s="18"/>
      <c r="G7" s="18"/>
      <c r="H7" s="18"/>
      <c r="I7" s="18"/>
      <c r="J7" s="18"/>
      <c r="K7" s="19"/>
      <c r="L7" s="19"/>
      <c r="M7" s="19"/>
    </row>
    <row r="8" spans="1:13" x14ac:dyDescent="0.25">
      <c r="A8" s="14"/>
      <c r="B8" s="14">
        <v>1</v>
      </c>
      <c r="C8" s="14" t="s">
        <v>66</v>
      </c>
      <c r="D8" s="14">
        <v>2</v>
      </c>
      <c r="E8" s="14">
        <v>4</v>
      </c>
      <c r="F8" s="14">
        <v>5</v>
      </c>
      <c r="G8" s="14">
        <v>5</v>
      </c>
      <c r="H8" s="14">
        <v>3</v>
      </c>
      <c r="I8" s="14">
        <v>4</v>
      </c>
      <c r="J8" s="14">
        <v>3</v>
      </c>
      <c r="K8" s="14">
        <f>AVERAGE(D8:J8)</f>
        <v>3.7142857142857144</v>
      </c>
      <c r="L8" s="14">
        <v>1</v>
      </c>
      <c r="M8" s="14" t="str">
        <f>IF(L8=0,"Переведен", IF( L8&lt;=2,"Оставлен на осень", IF( L8&lt;=3,"Оставлен на второй год",)))</f>
        <v>Оставлен на осень</v>
      </c>
    </row>
    <row r="9" spans="1:13" x14ac:dyDescent="0.25">
      <c r="A9" s="14"/>
      <c r="B9" s="14">
        <v>2</v>
      </c>
      <c r="C9" s="14" t="s">
        <v>67</v>
      </c>
      <c r="D9" s="14">
        <v>5</v>
      </c>
      <c r="E9" s="14">
        <v>2</v>
      </c>
      <c r="F9" s="14">
        <v>3</v>
      </c>
      <c r="G9" s="14">
        <v>4</v>
      </c>
      <c r="H9" s="14">
        <v>2</v>
      </c>
      <c r="I9" s="14">
        <v>3</v>
      </c>
      <c r="J9" s="14">
        <v>2</v>
      </c>
      <c r="K9" s="14">
        <f t="shared" ref="K9:K22" si="0">AVERAGE(D9:J9)</f>
        <v>3</v>
      </c>
      <c r="L9" s="14">
        <v>3</v>
      </c>
      <c r="M9" s="14" t="str">
        <f t="shared" ref="M9:M22" si="1">IF(L9=0,"Переведен", IF( L9&lt;=2,"Оставлен на осень", IF( L9&lt;=3,"Оставлен на второй год",)))</f>
        <v>Оставлен на второй год</v>
      </c>
    </row>
    <row r="10" spans="1:13" x14ac:dyDescent="0.25">
      <c r="A10" s="14"/>
      <c r="B10" s="14">
        <v>3</v>
      </c>
      <c r="C10" s="14" t="s">
        <v>68</v>
      </c>
      <c r="D10" s="14">
        <v>3</v>
      </c>
      <c r="E10" s="14">
        <v>4</v>
      </c>
      <c r="F10" s="14">
        <v>2</v>
      </c>
      <c r="G10" s="14">
        <v>2</v>
      </c>
      <c r="H10" s="14">
        <v>4</v>
      </c>
      <c r="I10" s="14">
        <v>4</v>
      </c>
      <c r="J10" s="14">
        <v>3</v>
      </c>
      <c r="K10" s="14">
        <f t="shared" si="0"/>
        <v>3.1428571428571428</v>
      </c>
      <c r="L10" s="14">
        <v>2</v>
      </c>
      <c r="M10" s="14" t="str">
        <f t="shared" si="1"/>
        <v>Оставлен на осень</v>
      </c>
    </row>
    <row r="11" spans="1:13" x14ac:dyDescent="0.25">
      <c r="A11" s="14"/>
      <c r="B11" s="14">
        <v>4</v>
      </c>
      <c r="C11" s="14" t="s">
        <v>69</v>
      </c>
      <c r="D11" s="14">
        <v>4</v>
      </c>
      <c r="E11" s="14">
        <v>3</v>
      </c>
      <c r="F11" s="14">
        <v>5</v>
      </c>
      <c r="G11" s="14">
        <v>5</v>
      </c>
      <c r="H11" s="14">
        <v>4</v>
      </c>
      <c r="I11" s="14">
        <v>5</v>
      </c>
      <c r="J11" s="14">
        <v>4</v>
      </c>
      <c r="K11" s="14">
        <f t="shared" si="0"/>
        <v>4.2857142857142856</v>
      </c>
      <c r="L11" s="14">
        <v>0</v>
      </c>
      <c r="M11" s="14" t="str">
        <f t="shared" si="1"/>
        <v>Переведен</v>
      </c>
    </row>
    <row r="12" spans="1:13" x14ac:dyDescent="0.25">
      <c r="A12" s="14"/>
      <c r="B12" s="14">
        <v>5</v>
      </c>
      <c r="C12" s="14" t="s">
        <v>70</v>
      </c>
      <c r="D12" s="14">
        <v>3</v>
      </c>
      <c r="E12" s="14">
        <v>4</v>
      </c>
      <c r="F12" s="14">
        <v>4</v>
      </c>
      <c r="G12" s="14">
        <v>4</v>
      </c>
      <c r="H12" s="14">
        <v>5</v>
      </c>
      <c r="I12" s="14">
        <v>4</v>
      </c>
      <c r="J12" s="14">
        <v>3</v>
      </c>
      <c r="K12" s="14">
        <f t="shared" si="0"/>
        <v>3.8571428571428572</v>
      </c>
      <c r="L12" s="14">
        <v>0</v>
      </c>
      <c r="M12" s="14" t="str">
        <f t="shared" si="1"/>
        <v>Переведен</v>
      </c>
    </row>
    <row r="13" spans="1:13" ht="15" customHeight="1" x14ac:dyDescent="0.25">
      <c r="A13" s="14"/>
      <c r="B13" s="14">
        <v>6</v>
      </c>
      <c r="C13" s="20" t="s">
        <v>71</v>
      </c>
      <c r="D13" s="14">
        <v>5</v>
      </c>
      <c r="E13" s="14">
        <v>4</v>
      </c>
      <c r="F13" s="14">
        <v>5</v>
      </c>
      <c r="G13" s="14">
        <v>5</v>
      </c>
      <c r="H13" s="14">
        <v>4</v>
      </c>
      <c r="I13" s="14">
        <v>5</v>
      </c>
      <c r="J13" s="14">
        <v>4</v>
      </c>
      <c r="K13" s="14">
        <f t="shared" si="0"/>
        <v>4.5714285714285712</v>
      </c>
      <c r="L13" s="14">
        <v>0</v>
      </c>
      <c r="M13" s="14" t="str">
        <f t="shared" si="1"/>
        <v>Переведен</v>
      </c>
    </row>
    <row r="14" spans="1:13" x14ac:dyDescent="0.25">
      <c r="A14" s="14"/>
      <c r="B14" s="14">
        <v>7</v>
      </c>
      <c r="C14" s="14" t="s">
        <v>72</v>
      </c>
      <c r="D14" s="14">
        <v>5</v>
      </c>
      <c r="E14" s="14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f t="shared" si="0"/>
        <v>5</v>
      </c>
      <c r="L14" s="14">
        <v>0</v>
      </c>
      <c r="M14" s="14" t="str">
        <f t="shared" si="1"/>
        <v>Переведен</v>
      </c>
    </row>
    <row r="15" spans="1:13" x14ac:dyDescent="0.25">
      <c r="A15" s="14"/>
      <c r="B15" s="14">
        <v>8</v>
      </c>
      <c r="C15" s="14" t="s">
        <v>73</v>
      </c>
      <c r="D15" s="14">
        <v>5</v>
      </c>
      <c r="E15" s="14">
        <v>4</v>
      </c>
      <c r="F15" s="14">
        <v>3</v>
      </c>
      <c r="G15" s="14">
        <v>5</v>
      </c>
      <c r="H15" s="14">
        <v>5</v>
      </c>
      <c r="I15" s="14">
        <v>4</v>
      </c>
      <c r="J15" s="14">
        <v>4</v>
      </c>
      <c r="K15" s="14">
        <f t="shared" si="0"/>
        <v>4.2857142857142856</v>
      </c>
      <c r="L15" s="14">
        <v>0</v>
      </c>
      <c r="M15" s="14" t="str">
        <f t="shared" si="1"/>
        <v>Переведен</v>
      </c>
    </row>
    <row r="16" spans="1:13" x14ac:dyDescent="0.25">
      <c r="A16" s="14"/>
      <c r="B16" s="14">
        <v>9</v>
      </c>
      <c r="C16" s="14" t="s">
        <v>74</v>
      </c>
      <c r="D16" s="14">
        <v>5</v>
      </c>
      <c r="E16" s="14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f t="shared" si="0"/>
        <v>5</v>
      </c>
      <c r="L16" s="14">
        <v>0</v>
      </c>
      <c r="M16" s="14" t="str">
        <f t="shared" si="1"/>
        <v>Переведен</v>
      </c>
    </row>
    <row r="17" spans="1:13" x14ac:dyDescent="0.25">
      <c r="A17" s="14"/>
      <c r="B17" s="14">
        <v>10</v>
      </c>
      <c r="C17" s="14" t="s">
        <v>75</v>
      </c>
      <c r="D17" s="14">
        <v>5</v>
      </c>
      <c r="E17" s="14">
        <v>5</v>
      </c>
      <c r="F17" s="14">
        <v>5</v>
      </c>
      <c r="G17" s="14">
        <v>5</v>
      </c>
      <c r="H17" s="14">
        <v>5</v>
      </c>
      <c r="I17" s="14">
        <v>5</v>
      </c>
      <c r="J17" s="14">
        <v>5</v>
      </c>
      <c r="K17" s="14">
        <f t="shared" si="0"/>
        <v>5</v>
      </c>
      <c r="L17" s="14">
        <v>0</v>
      </c>
      <c r="M17" s="14" t="str">
        <f t="shared" si="1"/>
        <v>Переведен</v>
      </c>
    </row>
    <row r="18" spans="1:13" x14ac:dyDescent="0.25">
      <c r="A18" s="14"/>
      <c r="B18" s="14">
        <v>11</v>
      </c>
      <c r="C18" s="14" t="s">
        <v>76</v>
      </c>
      <c r="D18" s="14">
        <v>3</v>
      </c>
      <c r="E18" s="14">
        <v>2</v>
      </c>
      <c r="F18" s="14">
        <v>3</v>
      </c>
      <c r="G18" s="14">
        <v>4</v>
      </c>
      <c r="H18" s="14">
        <v>3</v>
      </c>
      <c r="I18" s="14">
        <v>4</v>
      </c>
      <c r="J18" s="14">
        <v>2</v>
      </c>
      <c r="K18" s="14">
        <f t="shared" si="0"/>
        <v>3</v>
      </c>
      <c r="L18" s="14">
        <v>2</v>
      </c>
      <c r="M18" s="14" t="str">
        <f t="shared" si="1"/>
        <v>Оставлен на осень</v>
      </c>
    </row>
    <row r="19" spans="1:13" x14ac:dyDescent="0.25">
      <c r="A19" s="14"/>
      <c r="B19" s="14">
        <v>12</v>
      </c>
      <c r="C19" s="14" t="s">
        <v>77</v>
      </c>
      <c r="D19" s="14">
        <v>3</v>
      </c>
      <c r="E19" s="14">
        <v>4</v>
      </c>
      <c r="F19" s="14">
        <v>4</v>
      </c>
      <c r="G19" s="14">
        <v>5</v>
      </c>
      <c r="H19" s="14">
        <v>5</v>
      </c>
      <c r="I19" s="14">
        <v>4</v>
      </c>
      <c r="J19" s="14">
        <v>3</v>
      </c>
      <c r="K19" s="14">
        <f t="shared" si="0"/>
        <v>4</v>
      </c>
      <c r="L19" s="14">
        <v>0</v>
      </c>
      <c r="M19" s="14" t="str">
        <f t="shared" si="1"/>
        <v>Переведен</v>
      </c>
    </row>
    <row r="20" spans="1:13" x14ac:dyDescent="0.25">
      <c r="A20" s="14"/>
      <c r="B20" s="14">
        <v>13</v>
      </c>
      <c r="C20" s="14" t="s">
        <v>78</v>
      </c>
      <c r="D20" s="14">
        <v>2</v>
      </c>
      <c r="E20" s="14">
        <v>3</v>
      </c>
      <c r="F20" s="14">
        <v>2</v>
      </c>
      <c r="G20" s="14">
        <v>3</v>
      </c>
      <c r="H20" s="14">
        <v>2</v>
      </c>
      <c r="I20" s="14">
        <v>4</v>
      </c>
      <c r="J20" s="14">
        <v>3</v>
      </c>
      <c r="K20" s="14">
        <f t="shared" si="0"/>
        <v>2.7142857142857144</v>
      </c>
      <c r="L20" s="14">
        <v>3</v>
      </c>
      <c r="M20" s="14" t="str">
        <f t="shared" si="1"/>
        <v>Оставлен на второй год</v>
      </c>
    </row>
    <row r="21" spans="1:13" x14ac:dyDescent="0.25">
      <c r="A21" s="14"/>
      <c r="B21" s="14">
        <v>14</v>
      </c>
      <c r="C21" s="14" t="s">
        <v>79</v>
      </c>
      <c r="D21" s="14">
        <v>5</v>
      </c>
      <c r="E21" s="14">
        <v>4</v>
      </c>
      <c r="F21" s="14">
        <v>5</v>
      </c>
      <c r="G21" s="14">
        <v>4</v>
      </c>
      <c r="H21" s="14">
        <v>5</v>
      </c>
      <c r="I21" s="14">
        <v>5</v>
      </c>
      <c r="J21" s="14">
        <v>4</v>
      </c>
      <c r="K21" s="14">
        <f t="shared" si="0"/>
        <v>4.5714285714285712</v>
      </c>
      <c r="L21" s="14">
        <v>0</v>
      </c>
      <c r="M21" s="14" t="str">
        <f t="shared" si="1"/>
        <v>Переведен</v>
      </c>
    </row>
    <row r="22" spans="1:13" x14ac:dyDescent="0.25">
      <c r="A22" s="14"/>
      <c r="B22" s="14">
        <v>15</v>
      </c>
      <c r="C22" s="14" t="s">
        <v>80</v>
      </c>
      <c r="D22" s="14">
        <v>5</v>
      </c>
      <c r="E22" s="14">
        <v>5</v>
      </c>
      <c r="F22" s="14">
        <v>4</v>
      </c>
      <c r="G22" s="14">
        <v>5</v>
      </c>
      <c r="H22" s="14">
        <v>5</v>
      </c>
      <c r="I22" s="14">
        <v>4</v>
      </c>
      <c r="J22" s="14">
        <v>5</v>
      </c>
      <c r="K22" s="14">
        <f t="shared" si="0"/>
        <v>4.7142857142857144</v>
      </c>
      <c r="L22" s="14">
        <v>0</v>
      </c>
      <c r="M22" s="14" t="str">
        <f t="shared" si="1"/>
        <v>Переведен</v>
      </c>
    </row>
  </sheetData>
  <mergeCells count="15">
    <mergeCell ref="I6:I7"/>
    <mergeCell ref="J6:J7"/>
    <mergeCell ref="K6:K7"/>
    <mergeCell ref="L6:L7"/>
    <mergeCell ref="M6:M7"/>
    <mergeCell ref="A1:M1"/>
    <mergeCell ref="B3:C3"/>
    <mergeCell ref="D3:E3"/>
    <mergeCell ref="B6:B7"/>
    <mergeCell ref="C6:C7"/>
    <mergeCell ref="D6:D7"/>
    <mergeCell ref="E6:E7"/>
    <mergeCell ref="F6:F7"/>
    <mergeCell ref="G6:G7"/>
    <mergeCell ref="H6:H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AB10-58BB-4667-8359-5E453C2BAEFE}">
  <dimension ref="A1:S12"/>
  <sheetViews>
    <sheetView workbookViewId="0">
      <selection activeCell="M9" sqref="M9"/>
    </sheetView>
  </sheetViews>
  <sheetFormatPr defaultRowHeight="15" x14ac:dyDescent="0.25"/>
  <cols>
    <col min="1" max="11" width="3.28515625" customWidth="1"/>
  </cols>
  <sheetData>
    <row r="1" spans="1:19" x14ac:dyDescent="0.25">
      <c r="A1" s="21" t="s">
        <v>81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9" x14ac:dyDescent="0.25">
      <c r="M2" t="s">
        <v>82</v>
      </c>
      <c r="N2" s="12" t="s">
        <v>83</v>
      </c>
      <c r="O2" t="s">
        <v>84</v>
      </c>
    </row>
    <row r="3" spans="1:19" x14ac:dyDescent="0.25">
      <c r="E3" s="22">
        <v>1</v>
      </c>
      <c r="J3" s="22">
        <v>2</v>
      </c>
      <c r="M3" s="22">
        <v>3</v>
      </c>
      <c r="N3" s="21" t="s">
        <v>85</v>
      </c>
      <c r="O3" s="21"/>
      <c r="P3" s="21"/>
      <c r="Q3" s="21"/>
      <c r="R3" s="21"/>
      <c r="S3" s="21"/>
    </row>
    <row r="4" spans="1:19" x14ac:dyDescent="0.25">
      <c r="A4" s="22">
        <v>3</v>
      </c>
      <c r="B4" s="23"/>
      <c r="C4" s="23"/>
      <c r="D4" s="23"/>
      <c r="E4" s="23"/>
      <c r="F4" s="23"/>
      <c r="G4" s="23"/>
      <c r="H4" s="23"/>
      <c r="J4" s="23"/>
      <c r="M4" s="22">
        <v>4</v>
      </c>
      <c r="N4" s="21" t="s">
        <v>86</v>
      </c>
      <c r="O4" s="21"/>
      <c r="P4" s="21"/>
      <c r="Q4" s="21"/>
      <c r="R4" s="21"/>
      <c r="S4" s="21"/>
    </row>
    <row r="5" spans="1:19" x14ac:dyDescent="0.25">
      <c r="E5" s="23"/>
      <c r="J5" s="23"/>
      <c r="M5" s="22">
        <v>5</v>
      </c>
      <c r="N5" s="21" t="s">
        <v>87</v>
      </c>
      <c r="O5" s="21"/>
      <c r="P5" s="21"/>
      <c r="Q5" s="21"/>
      <c r="R5" s="21"/>
      <c r="S5" s="21"/>
    </row>
    <row r="6" spans="1:19" x14ac:dyDescent="0.25">
      <c r="D6" s="22">
        <v>4</v>
      </c>
      <c r="E6" s="23"/>
      <c r="F6" s="23"/>
      <c r="G6" s="23"/>
      <c r="H6" s="23"/>
      <c r="I6" s="23"/>
      <c r="J6" s="23"/>
      <c r="K6" s="23"/>
      <c r="M6" s="22">
        <v>6</v>
      </c>
      <c r="N6" s="24" t="s">
        <v>88</v>
      </c>
      <c r="O6" s="24"/>
      <c r="P6" s="24"/>
      <c r="Q6" s="24"/>
      <c r="R6" s="24"/>
      <c r="S6" s="24"/>
    </row>
    <row r="7" spans="1:19" x14ac:dyDescent="0.25">
      <c r="E7" s="23"/>
      <c r="J7" s="23"/>
      <c r="M7" s="22">
        <v>7</v>
      </c>
      <c r="N7" s="21" t="s">
        <v>89</v>
      </c>
      <c r="O7" s="21"/>
      <c r="P7" s="21"/>
      <c r="Q7" s="21"/>
      <c r="R7" s="21"/>
      <c r="S7" s="21"/>
    </row>
    <row r="8" spans="1:19" x14ac:dyDescent="0.25">
      <c r="A8" s="22">
        <v>5</v>
      </c>
      <c r="B8" s="23"/>
      <c r="C8" s="23"/>
      <c r="D8" s="23"/>
      <c r="E8" s="23"/>
      <c r="J8" s="23"/>
      <c r="M8" t="s">
        <v>82</v>
      </c>
      <c r="N8" t="s">
        <v>90</v>
      </c>
    </row>
    <row r="9" spans="1:19" x14ac:dyDescent="0.25">
      <c r="E9" s="23"/>
      <c r="G9" s="22">
        <v>6</v>
      </c>
      <c r="H9" s="23"/>
      <c r="I9" s="23"/>
      <c r="J9" s="23"/>
      <c r="K9" s="23"/>
      <c r="M9" s="22">
        <v>1</v>
      </c>
      <c r="N9" s="24" t="s">
        <v>91</v>
      </c>
      <c r="O9" s="24"/>
      <c r="P9" s="24"/>
      <c r="Q9" s="24"/>
      <c r="R9" s="24"/>
      <c r="S9" s="24"/>
    </row>
    <row r="10" spans="1:19" x14ac:dyDescent="0.25">
      <c r="E10" s="23"/>
      <c r="J10" s="23"/>
      <c r="M10" s="22">
        <v>2</v>
      </c>
      <c r="N10" s="24" t="s">
        <v>92</v>
      </c>
      <c r="O10" s="24"/>
      <c r="P10" s="24"/>
      <c r="Q10" s="24"/>
      <c r="R10" s="24"/>
      <c r="S10" s="24"/>
    </row>
    <row r="11" spans="1:19" x14ac:dyDescent="0.25">
      <c r="E11" s="23"/>
      <c r="J11" s="23"/>
      <c r="N11" s="24" t="s">
        <v>93</v>
      </c>
      <c r="O11" s="24"/>
      <c r="P11" s="24"/>
      <c r="Q11" s="24"/>
    </row>
    <row r="12" spans="1:19" x14ac:dyDescent="0.25">
      <c r="C12" s="22">
        <v>7</v>
      </c>
      <c r="D12" s="23"/>
      <c r="E12" s="23"/>
      <c r="F12" s="23"/>
      <c r="G12" s="23"/>
      <c r="H12" s="23"/>
      <c r="I12" s="23"/>
      <c r="J12" s="23"/>
    </row>
  </sheetData>
  <mergeCells count="9">
    <mergeCell ref="N9:S9"/>
    <mergeCell ref="N10:S10"/>
    <mergeCell ref="N11:Q11"/>
    <mergeCell ref="A1:K1"/>
    <mergeCell ref="N3:S3"/>
    <mergeCell ref="N4:S4"/>
    <mergeCell ref="N5:S5"/>
    <mergeCell ref="N6:S6"/>
    <mergeCell ref="N7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D0D0-1451-4812-B75A-24CC4AF91D4E}">
  <dimension ref="A1:S14"/>
  <sheetViews>
    <sheetView workbookViewId="0">
      <selection activeCell="O16" sqref="O16"/>
    </sheetView>
  </sheetViews>
  <sheetFormatPr defaultRowHeight="15" x14ac:dyDescent="0.25"/>
  <cols>
    <col min="1" max="11" width="3.28515625" customWidth="1"/>
  </cols>
  <sheetData>
    <row r="1" spans="1:19" x14ac:dyDescent="0.25">
      <c r="A1" s="21" t="s">
        <v>81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9" x14ac:dyDescent="0.25">
      <c r="M2" t="s">
        <v>82</v>
      </c>
      <c r="N2" s="12" t="s">
        <v>83</v>
      </c>
      <c r="O2" t="s">
        <v>84</v>
      </c>
    </row>
    <row r="3" spans="1:19" x14ac:dyDescent="0.25">
      <c r="E3" s="22"/>
      <c r="J3" s="22"/>
      <c r="M3" s="22">
        <v>3</v>
      </c>
      <c r="N3" s="21" t="s">
        <v>85</v>
      </c>
      <c r="O3" s="21"/>
      <c r="P3" s="21"/>
      <c r="Q3" s="21"/>
      <c r="R3" s="21"/>
      <c r="S3" s="21"/>
    </row>
    <row r="4" spans="1:19" x14ac:dyDescent="0.25">
      <c r="A4" s="22"/>
      <c r="B4" s="23">
        <f>IF([1]Лист7!B4="д",1,0)</f>
        <v>0</v>
      </c>
      <c r="C4" s="23">
        <f>IF([1]Лист7!C4="и",1,0)</f>
        <v>0</v>
      </c>
      <c r="D4" s="23">
        <f>IF([1]Лист7!D4="с",1,0)</f>
        <v>0</v>
      </c>
      <c r="E4" s="23">
        <f>IF([1]Лист7!E4="к",1,0)</f>
        <v>0</v>
      </c>
      <c r="F4" s="23">
        <f>IF([1]Лист7!F4="е",1,0)</f>
        <v>0</v>
      </c>
      <c r="G4" s="23">
        <f>IF([1]Лист7!G4="т",1,0)</f>
        <v>0</v>
      </c>
      <c r="H4" s="23">
        <f>IF([1]Лист7!H4="а",1,0)</f>
        <v>0</v>
      </c>
      <c r="J4" s="23">
        <f>IF([1]Лист7!J4="п",1,0)</f>
        <v>0</v>
      </c>
      <c r="M4" s="22">
        <v>4</v>
      </c>
      <c r="N4" s="21" t="s">
        <v>86</v>
      </c>
      <c r="O4" s="21"/>
      <c r="P4" s="21"/>
      <c r="Q4" s="21"/>
      <c r="R4" s="21"/>
      <c r="S4" s="21"/>
    </row>
    <row r="5" spans="1:19" x14ac:dyDescent="0.25">
      <c r="E5" s="23">
        <f>IF([1]Лист7!E5="о",1,0)</f>
        <v>0</v>
      </c>
      <c r="J5" s="23">
        <f>IF([1]Лист7!J5="р",1,0)</f>
        <v>0</v>
      </c>
      <c r="M5" s="22">
        <v>5</v>
      </c>
      <c r="N5" s="21" t="s">
        <v>87</v>
      </c>
      <c r="O5" s="21"/>
      <c r="P5" s="21"/>
      <c r="Q5" s="21"/>
      <c r="R5" s="21"/>
      <c r="S5" s="21"/>
    </row>
    <row r="6" spans="1:19" x14ac:dyDescent="0.25">
      <c r="D6" s="22"/>
      <c r="E6" s="23">
        <f>IF([1]Лист7!E6="м",1,0)</f>
        <v>0</v>
      </c>
      <c r="F6" s="23">
        <f>IF([1]Лист7!F6="о",1,0)</f>
        <v>0</v>
      </c>
      <c r="G6" s="23">
        <f>IF([1]Лист7!G6="н",1,0)</f>
        <v>0</v>
      </c>
      <c r="H6" s="23">
        <f>IF([1]Лист7!H6="и",1,0)</f>
        <v>0</v>
      </c>
      <c r="I6" s="23">
        <f>IF([1]Лист7!I6="т",1,0)</f>
        <v>0</v>
      </c>
      <c r="J6" s="23">
        <f>IF([1]Лист7!J6="о",1,0)</f>
        <v>0</v>
      </c>
      <c r="K6" s="23">
        <f>IF([1]Лист7!K6="р",1,0)</f>
        <v>0</v>
      </c>
      <c r="M6" s="22">
        <v>6</v>
      </c>
      <c r="N6" s="24" t="s">
        <v>88</v>
      </c>
      <c r="O6" s="24"/>
      <c r="P6" s="24"/>
      <c r="Q6" s="24"/>
      <c r="R6" s="24"/>
      <c r="S6" s="24"/>
    </row>
    <row r="7" spans="1:19" x14ac:dyDescent="0.25">
      <c r="E7" s="23">
        <f>IF([1]Лист7!E7="п",1,0)</f>
        <v>0</v>
      </c>
      <c r="J7" s="23">
        <f>IF([1]Лист7!J7="ц",1,0)</f>
        <v>0</v>
      </c>
      <c r="M7" s="22">
        <v>7</v>
      </c>
      <c r="N7" s="21" t="s">
        <v>89</v>
      </c>
      <c r="O7" s="21"/>
      <c r="P7" s="21"/>
      <c r="Q7" s="21"/>
      <c r="R7" s="21"/>
      <c r="S7" s="21"/>
    </row>
    <row r="8" spans="1:19" x14ac:dyDescent="0.25">
      <c r="A8" s="22"/>
      <c r="B8" s="23">
        <f>IF([1]Лист7!C4="м",1,0)</f>
        <v>0</v>
      </c>
      <c r="C8" s="23">
        <f>IF([1]Лист7!D4="ы",1,0)</f>
        <v>0</v>
      </c>
      <c r="D8" s="23">
        <f>IF([1]Лист7!E4="м",1,0)</f>
        <v>0</v>
      </c>
      <c r="E8" s="23">
        <f>IF([1]Лист7!E8="ш",1,0)</f>
        <v>0</v>
      </c>
      <c r="J8" s="23">
        <f>IF([1]Лист7!J8="е",1,0)</f>
        <v>0</v>
      </c>
      <c r="M8" t="s">
        <v>82</v>
      </c>
      <c r="N8" t="s">
        <v>90</v>
      </c>
    </row>
    <row r="9" spans="1:19" x14ac:dyDescent="0.25">
      <c r="E9" s="23">
        <f>IF([1]Лист7!E9="ю",1,0)</f>
        <v>0</v>
      </c>
      <c r="G9" s="22"/>
      <c r="H9" s="23">
        <f>IF([1]Лист7!H9="д",1,0)</f>
        <v>0</v>
      </c>
      <c r="I9" s="23">
        <f>IF([1]Лист7!I9="и",1,0)</f>
        <v>0</v>
      </c>
      <c r="J9" s="23">
        <f>IF([1]Лист7!J9="с",1,0)</f>
        <v>0</v>
      </c>
      <c r="K9" s="23">
        <f>IF([1]Лист7!K9="к",1,0)</f>
        <v>0</v>
      </c>
      <c r="M9" s="22">
        <v>1</v>
      </c>
      <c r="N9" s="24" t="s">
        <v>91</v>
      </c>
      <c r="O9" s="24"/>
      <c r="P9" s="24"/>
      <c r="Q9" s="24"/>
      <c r="R9" s="24"/>
      <c r="S9" s="24"/>
    </row>
    <row r="10" spans="1:19" x14ac:dyDescent="0.25">
      <c r="E10" s="23">
        <f>IF([1]Лист7!E10="т",1,0)</f>
        <v>0</v>
      </c>
      <c r="J10" s="23">
        <f>IF([1]Лист7!J10="с",1,0)</f>
        <v>0</v>
      </c>
      <c r="M10" s="22">
        <v>2</v>
      </c>
      <c r="N10" s="24" t="s">
        <v>92</v>
      </c>
      <c r="O10" s="24"/>
      <c r="P10" s="24"/>
      <c r="Q10" s="24"/>
      <c r="R10" s="24"/>
      <c r="S10" s="24"/>
    </row>
    <row r="11" spans="1:19" x14ac:dyDescent="0.25">
      <c r="E11" s="23">
        <f>IF([1]Лист7!E11="е",1,0)</f>
        <v>0</v>
      </c>
      <c r="J11" s="23">
        <f>IF([1]Лист7!J11="о",1,0)</f>
        <v>0</v>
      </c>
      <c r="N11" s="24" t="s">
        <v>93</v>
      </c>
      <c r="O11" s="24"/>
      <c r="P11" s="24"/>
      <c r="Q11" s="24"/>
    </row>
    <row r="12" spans="1:19" x14ac:dyDescent="0.25">
      <c r="C12" s="22"/>
      <c r="D12" s="23">
        <f>IF([1]Лист7!D12="п",1,0)</f>
        <v>0</v>
      </c>
      <c r="E12" s="23">
        <f>IF([1]Лист7!E12="р",1,0)</f>
        <v>0</v>
      </c>
      <c r="F12" s="23">
        <f>IF([1]Лист7!F12="и",1,0)</f>
        <v>0</v>
      </c>
      <c r="G12" s="23">
        <f>IF([1]Лист7!G12="н",1,0)</f>
        <v>0</v>
      </c>
      <c r="H12" s="23">
        <f>IF([1]Лист7!H12="т",1,0)</f>
        <v>0</v>
      </c>
      <c r="I12" s="23">
        <f>IF([1]Лист7!I12="е",1,0)</f>
        <v>0</v>
      </c>
      <c r="J12" s="23">
        <f>IF([1]Лист7!J12="р",1,0)</f>
        <v>0</v>
      </c>
    </row>
    <row r="14" spans="1:19" x14ac:dyDescent="0.25">
      <c r="A14" t="s">
        <v>94</v>
      </c>
      <c r="L14">
        <f>SUM(B4:K12)</f>
        <v>0</v>
      </c>
    </row>
  </sheetData>
  <mergeCells count="9">
    <mergeCell ref="N9:S9"/>
    <mergeCell ref="N10:S10"/>
    <mergeCell ref="N11:Q11"/>
    <mergeCell ref="A1:K1"/>
    <mergeCell ref="N3:S3"/>
    <mergeCell ref="N4:S4"/>
    <mergeCell ref="N5:S5"/>
    <mergeCell ref="N6:S6"/>
    <mergeCell ref="N7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D181-5A57-4075-BF8D-B99D79D63A7B}">
  <dimension ref="A1:S12"/>
  <sheetViews>
    <sheetView tabSelected="1" workbookViewId="0">
      <selection activeCell="L12" sqref="L12"/>
    </sheetView>
  </sheetViews>
  <sheetFormatPr defaultRowHeight="15" x14ac:dyDescent="0.25"/>
  <cols>
    <col min="1" max="11" width="3.28515625" customWidth="1"/>
  </cols>
  <sheetData>
    <row r="1" spans="1:19" x14ac:dyDescent="0.25">
      <c r="A1" s="21" t="s">
        <v>81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9" x14ac:dyDescent="0.25">
      <c r="M2" t="s">
        <v>82</v>
      </c>
      <c r="N2" s="12" t="s">
        <v>83</v>
      </c>
      <c r="O2" t="s">
        <v>84</v>
      </c>
    </row>
    <row r="3" spans="1:19" x14ac:dyDescent="0.25">
      <c r="E3" s="22">
        <v>1</v>
      </c>
      <c r="J3" s="22">
        <v>2</v>
      </c>
      <c r="M3" s="22">
        <v>3</v>
      </c>
      <c r="N3" s="21" t="s">
        <v>85</v>
      </c>
      <c r="O3" s="21"/>
      <c r="P3" s="21"/>
      <c r="Q3" s="21"/>
      <c r="R3" s="21"/>
      <c r="S3" s="21"/>
    </row>
    <row r="4" spans="1:19" x14ac:dyDescent="0.25">
      <c r="A4" s="22">
        <v>3</v>
      </c>
      <c r="B4" s="23" t="s">
        <v>95</v>
      </c>
      <c r="C4" s="23" t="s">
        <v>96</v>
      </c>
      <c r="D4" s="23" t="s">
        <v>97</v>
      </c>
      <c r="E4" s="23" t="s">
        <v>98</v>
      </c>
      <c r="F4" s="23" t="s">
        <v>99</v>
      </c>
      <c r="G4" s="23" t="s">
        <v>100</v>
      </c>
      <c r="H4" s="23" t="s">
        <v>101</v>
      </c>
      <c r="J4" s="23" t="s">
        <v>102</v>
      </c>
      <c r="M4" s="22">
        <v>4</v>
      </c>
      <c r="N4" s="21" t="s">
        <v>86</v>
      </c>
      <c r="O4" s="21"/>
      <c r="P4" s="21"/>
      <c r="Q4" s="21"/>
      <c r="R4" s="21"/>
      <c r="S4" s="21"/>
    </row>
    <row r="5" spans="1:19" x14ac:dyDescent="0.25">
      <c r="E5" s="23" t="s">
        <v>103</v>
      </c>
      <c r="J5" s="23" t="s">
        <v>104</v>
      </c>
      <c r="M5" s="22">
        <v>5</v>
      </c>
      <c r="N5" s="21" t="s">
        <v>87</v>
      </c>
      <c r="O5" s="21"/>
      <c r="P5" s="21"/>
      <c r="Q5" s="21"/>
      <c r="R5" s="21"/>
      <c r="S5" s="21"/>
    </row>
    <row r="6" spans="1:19" x14ac:dyDescent="0.25">
      <c r="D6" s="22">
        <v>4</v>
      </c>
      <c r="E6" s="23" t="s">
        <v>105</v>
      </c>
      <c r="F6" s="23" t="s">
        <v>103</v>
      </c>
      <c r="G6" s="23" t="s">
        <v>106</v>
      </c>
      <c r="H6" s="23" t="s">
        <v>96</v>
      </c>
      <c r="I6" s="23" t="s">
        <v>100</v>
      </c>
      <c r="J6" s="23" t="s">
        <v>103</v>
      </c>
      <c r="K6" s="23" t="s">
        <v>104</v>
      </c>
      <c r="M6" s="22">
        <v>6</v>
      </c>
      <c r="N6" s="24" t="s">
        <v>88</v>
      </c>
      <c r="O6" s="24"/>
      <c r="P6" s="24"/>
      <c r="Q6" s="24"/>
      <c r="R6" s="24"/>
      <c r="S6" s="24"/>
    </row>
    <row r="7" spans="1:19" x14ac:dyDescent="0.25">
      <c r="E7" s="23" t="s">
        <v>102</v>
      </c>
      <c r="J7" s="23" t="s">
        <v>107</v>
      </c>
      <c r="M7" s="22">
        <v>7</v>
      </c>
      <c r="N7" s="21" t="s">
        <v>89</v>
      </c>
      <c r="O7" s="21"/>
      <c r="P7" s="21"/>
      <c r="Q7" s="21"/>
      <c r="R7" s="21"/>
      <c r="S7" s="21"/>
    </row>
    <row r="8" spans="1:19" x14ac:dyDescent="0.25">
      <c r="A8" s="22">
        <v>5</v>
      </c>
      <c r="B8" s="23" t="s">
        <v>105</v>
      </c>
      <c r="C8" s="23" t="s">
        <v>108</v>
      </c>
      <c r="D8" s="23" t="s">
        <v>109</v>
      </c>
      <c r="E8" s="23" t="s">
        <v>110</v>
      </c>
      <c r="J8" s="23" t="s">
        <v>99</v>
      </c>
      <c r="M8" t="s">
        <v>82</v>
      </c>
      <c r="N8" t="s">
        <v>90</v>
      </c>
    </row>
    <row r="9" spans="1:19" x14ac:dyDescent="0.25">
      <c r="E9" s="23" t="s">
        <v>111</v>
      </c>
      <c r="G9" s="22">
        <v>6</v>
      </c>
      <c r="H9" s="23" t="s">
        <v>95</v>
      </c>
      <c r="I9" s="23" t="s">
        <v>96</v>
      </c>
      <c r="J9" s="23" t="s">
        <v>97</v>
      </c>
      <c r="K9" s="23" t="s">
        <v>98</v>
      </c>
      <c r="M9" s="22">
        <v>1</v>
      </c>
      <c r="N9" s="24" t="s">
        <v>91</v>
      </c>
      <c r="O9" s="24"/>
      <c r="P9" s="24"/>
      <c r="Q9" s="24"/>
      <c r="R9" s="24"/>
      <c r="S9" s="24"/>
    </row>
    <row r="10" spans="1:19" x14ac:dyDescent="0.25">
      <c r="E10" s="23" t="s">
        <v>100</v>
      </c>
      <c r="J10" s="23" t="s">
        <v>97</v>
      </c>
      <c r="M10" s="22">
        <v>2</v>
      </c>
      <c r="N10" s="24" t="s">
        <v>92</v>
      </c>
      <c r="O10" s="24"/>
      <c r="P10" s="24"/>
      <c r="Q10" s="24"/>
      <c r="R10" s="24"/>
      <c r="S10" s="24"/>
    </row>
    <row r="11" spans="1:19" x14ac:dyDescent="0.25">
      <c r="E11" s="23" t="s">
        <v>99</v>
      </c>
      <c r="J11" s="23" t="s">
        <v>103</v>
      </c>
      <c r="N11" s="24" t="s">
        <v>93</v>
      </c>
      <c r="O11" s="24"/>
      <c r="P11" s="24"/>
      <c r="Q11" s="24"/>
    </row>
    <row r="12" spans="1:19" x14ac:dyDescent="0.25">
      <c r="C12" s="22">
        <v>7</v>
      </c>
      <c r="D12" s="23" t="s">
        <v>102</v>
      </c>
      <c r="E12" s="23" t="s">
        <v>104</v>
      </c>
      <c r="F12" s="23" t="s">
        <v>96</v>
      </c>
      <c r="G12" s="23" t="s">
        <v>106</v>
      </c>
      <c r="H12" s="23" t="s">
        <v>100</v>
      </c>
      <c r="I12" s="23" t="s">
        <v>99</v>
      </c>
      <c r="J12" s="23" t="s">
        <v>104</v>
      </c>
    </row>
  </sheetData>
  <mergeCells count="9">
    <mergeCell ref="N9:S9"/>
    <mergeCell ref="N10:S10"/>
    <mergeCell ref="N11:Q11"/>
    <mergeCell ref="A1:K1"/>
    <mergeCell ref="N3:S3"/>
    <mergeCell ref="N4:S4"/>
    <mergeCell ref="N5:S5"/>
    <mergeCell ref="N6:S6"/>
    <mergeCell ref="N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Dotin</dc:creator>
  <cp:lastModifiedBy>Danil Dotin</cp:lastModifiedBy>
  <dcterms:created xsi:type="dcterms:W3CDTF">2024-02-13T18:18:53Z</dcterms:created>
  <dcterms:modified xsi:type="dcterms:W3CDTF">2024-02-13T19:54:39Z</dcterms:modified>
</cp:coreProperties>
</file>